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filterPrivacy="1" codeName="ThisWorkbook" autoCompressPictures="0"/>
  <xr:revisionPtr revIDLastSave="0" documentId="13_ncr:1_{A5E3633B-F6A2-4EDD-B8AC-CA3768C1BDB5}" xr6:coauthVersionLast="47" xr6:coauthVersionMax="47" xr10:uidLastSave="{00000000-0000-0000-0000-000000000000}"/>
  <bookViews>
    <workbookView xWindow="-120" yWindow="-120" windowWidth="20730" windowHeight="11160" tabRatio="788" xr2:uid="{00000000-000D-0000-FFFF-FFFF00000000}"/>
  </bookViews>
  <sheets>
    <sheet name="1 月" sheetId="14" r:id="rId1"/>
    <sheet name="2 月" sheetId="15" r:id="rId2"/>
    <sheet name="3 月" sheetId="16" r:id="rId3"/>
    <sheet name="4 月" sheetId="17" r:id="rId4"/>
    <sheet name="5 月" sheetId="18" r:id="rId5"/>
    <sheet name="6 月" sheetId="19" r:id="rId6"/>
    <sheet name="7 月" sheetId="20" r:id="rId7"/>
    <sheet name="8 月" sheetId="21" r:id="rId8"/>
    <sheet name="9 月" sheetId="22" r:id="rId9"/>
    <sheet name="10 月" sheetId="23" r:id="rId10"/>
    <sheet name="11 月" sheetId="24" r:id="rId11"/>
    <sheet name="12 月" sheetId="25" r:id="rId12"/>
  </sheets>
  <definedNames>
    <definedName name="CalendarYear">'1 月'!$K$5</definedName>
    <definedName name="ColumnTitleRegion1..H12.1">'1 月'!$B$3</definedName>
    <definedName name="ColumnTitleRegion1..H12.10">'10 月'!$B$3</definedName>
    <definedName name="ColumnTitleRegion1..H12.11">'11 月'!$B$3</definedName>
    <definedName name="ColumnTitleRegion1..H12.12">'12 月'!$B$3</definedName>
    <definedName name="ColumnTitleRegion1..H12.2">'2 月'!$B$3</definedName>
    <definedName name="ColumnTitleRegion1..H12.3">'3 月'!$B$3</definedName>
    <definedName name="ColumnTitleRegion1..H12.4">'4 月'!$B$3</definedName>
    <definedName name="ColumnTitleRegion1..H12.5">'5 月'!$B$3</definedName>
    <definedName name="ColumnTitleRegion1..H12.6">'6 月'!$B$3</definedName>
    <definedName name="ColumnTitleRegion1..H12.7">'7 月'!$B$3</definedName>
    <definedName name="ColumnTitleRegion1..H12.8">'8 月'!$B$3</definedName>
    <definedName name="ColumnTitleRegion1..H12.9">'9 月'!$B$3</definedName>
    <definedName name="ColumnTitleRegion2..C14.1">'1 月'!$B$3</definedName>
    <definedName name="ColumnTitleRegion2..C14.10">'10 月'!$B$3</definedName>
    <definedName name="ColumnTitleRegion2..C14.11">'11 月'!$B$3</definedName>
    <definedName name="ColumnTitleRegion2..C14.12">'12 月'!$B$3</definedName>
    <definedName name="ColumnTitleRegion2..C14.2">'2 月'!$B$3</definedName>
    <definedName name="ColumnTitleRegion2..C14.3">'3 月'!$B$3</definedName>
    <definedName name="ColumnTitleRegion2..C14.4">'4 月'!$B$3</definedName>
    <definedName name="ColumnTitleRegion2..C14.5">'5 月'!$B$3</definedName>
    <definedName name="ColumnTitleRegion2..C14.6">'6 月'!$B$3</definedName>
    <definedName name="ColumnTitleRegion2..C14.7">'7 月'!$B$3</definedName>
    <definedName name="ColumnTitleRegion2..C14.8">'8 月'!$B$3</definedName>
    <definedName name="ColumnTitleRegion2..C14.9">'9 月'!$B$3</definedName>
    <definedName name="DaysAndWeeks">{0,1,2,3,4,5,6} + {0;1;2;3;4;5}*7</definedName>
    <definedName name="_xlnm.Print_Area" localSheetId="0">'1 月'!$A:$I</definedName>
    <definedName name="_xlnm.Print_Area" localSheetId="9">'10 月'!$A:$I</definedName>
    <definedName name="_xlnm.Print_Area" localSheetId="10">'11 月'!$A:$I</definedName>
    <definedName name="_xlnm.Print_Area" localSheetId="11">'12 月'!$A:$I</definedName>
    <definedName name="_xlnm.Print_Area" localSheetId="1">'2 月'!$A:$I</definedName>
    <definedName name="_xlnm.Print_Area" localSheetId="2">'3 月'!$A:$I</definedName>
    <definedName name="_xlnm.Print_Area" localSheetId="3">'4 月'!$A:$I</definedName>
    <definedName name="_xlnm.Print_Area" localSheetId="4">'5 月'!$A:$I</definedName>
    <definedName name="_xlnm.Print_Area" localSheetId="5">'6 月'!$A:$I</definedName>
    <definedName name="_xlnm.Print_Area" localSheetId="6">'7 月'!$A:$I</definedName>
    <definedName name="_xlnm.Print_Area" localSheetId="7">'8 月'!$A:$I</definedName>
    <definedName name="_xlnm.Print_Area" localSheetId="8">'9 月'!$A:$I</definedName>
    <definedName name="RowTitleRegion1..K3">'1 月'!$K$4</definedName>
    <definedName name="週の始まり">'1 月'!$L$5</definedName>
  </definedNames>
  <calcPr calcId="191029"/>
</workbook>
</file>

<file path=xl/calcChain.xml><?xml version="1.0" encoding="utf-8"?>
<calcChain xmlns="http://schemas.openxmlformats.org/spreadsheetml/2006/main">
  <c r="B2" i="14" l="1"/>
  <c r="B2" i="25" l="1"/>
  <c r="B2" i="24"/>
  <c r="B2" i="23"/>
  <c r="B2" i="22"/>
  <c r="B2" i="21"/>
  <c r="B2" i="20"/>
  <c r="B2" i="19"/>
  <c r="B2" i="18"/>
  <c r="B2" i="17"/>
  <c r="B2" i="16"/>
  <c r="B2" i="15"/>
  <c r="B14" i="15" a="1"/>
  <c r="C14" i="15" s="1"/>
  <c r="B12" i="15" a="1"/>
  <c r="G12" i="15" s="1"/>
  <c r="B10" i="15" a="1"/>
  <c r="B8" i="15" a="1"/>
  <c r="B6" i="15" a="1"/>
  <c r="G6" i="15" s="1"/>
  <c r="B4" i="15" a="1"/>
  <c r="G4" i="15" s="1"/>
  <c r="G3" i="15" s="1"/>
  <c r="B14" i="16" a="1"/>
  <c r="B14" i="16" s="1"/>
  <c r="B12" i="16" a="1"/>
  <c r="B10" i="16" a="1"/>
  <c r="G10" i="16" s="1"/>
  <c r="B8" i="16" a="1"/>
  <c r="C8" i="16" s="1"/>
  <c r="B6" i="16" a="1"/>
  <c r="B4" i="16" a="1"/>
  <c r="B14" i="17" a="1"/>
  <c r="C14" i="17" s="1"/>
  <c r="B12" i="17" a="1"/>
  <c r="G12" i="17" s="1"/>
  <c r="B10" i="17" a="1"/>
  <c r="B8" i="17" a="1"/>
  <c r="B6" i="17" a="1"/>
  <c r="B4" i="17" a="1"/>
  <c r="G4" i="17" s="1"/>
  <c r="G3" i="17" s="1"/>
  <c r="B14" i="18" a="1"/>
  <c r="B14" i="18" s="1"/>
  <c r="B12" i="18" a="1"/>
  <c r="B10" i="18" a="1"/>
  <c r="B8" i="18" a="1"/>
  <c r="B6" i="18" a="1"/>
  <c r="B4" i="18" a="1"/>
  <c r="B14" i="19" a="1"/>
  <c r="C14" i="19" s="1"/>
  <c r="B12" i="19" a="1"/>
  <c r="B10" i="19" a="1"/>
  <c r="B8" i="19" a="1"/>
  <c r="B6" i="19" a="1"/>
  <c r="G6" i="19" s="1"/>
  <c r="B4" i="19" a="1"/>
  <c r="H4" i="19" s="1"/>
  <c r="H3" i="19" s="1"/>
  <c r="B14" i="20" a="1"/>
  <c r="C14" i="20" s="1"/>
  <c r="B12" i="20" a="1"/>
  <c r="G12" i="20" s="1"/>
  <c r="B10" i="20" a="1"/>
  <c r="B8" i="20" a="1"/>
  <c r="B6" i="20" a="1"/>
  <c r="B4" i="20" a="1"/>
  <c r="G4" i="20" s="1"/>
  <c r="G3" i="20" s="1"/>
  <c r="B14" i="21" a="1"/>
  <c r="B14" i="21" s="1"/>
  <c r="B12" i="21" a="1"/>
  <c r="H12" i="21" s="1"/>
  <c r="B10" i="21" a="1"/>
  <c r="C10" i="21" s="1"/>
  <c r="B8" i="21" a="1"/>
  <c r="B6" i="21" a="1"/>
  <c r="B4" i="21" a="1"/>
  <c r="G4" i="21" s="1"/>
  <c r="G3" i="21" s="1"/>
  <c r="B14" i="22" a="1"/>
  <c r="C14" i="22" s="1"/>
  <c r="B12" i="22" a="1"/>
  <c r="G12" i="22" s="1"/>
  <c r="B10" i="22" a="1"/>
  <c r="G10" i="22" s="1"/>
  <c r="B8" i="22" a="1"/>
  <c r="B6" i="22" a="1"/>
  <c r="B4" i="22" a="1"/>
  <c r="B14" i="23" a="1"/>
  <c r="B14" i="23" s="1"/>
  <c r="B12" i="23" a="1"/>
  <c r="B10" i="23" a="1"/>
  <c r="B8" i="23" a="1"/>
  <c r="B6" i="23" a="1"/>
  <c r="B4" i="23" a="1"/>
  <c r="B14" i="24" a="1"/>
  <c r="C14" i="24" s="1"/>
  <c r="B12" i="24" a="1"/>
  <c r="G12" i="24" s="1"/>
  <c r="B10" i="24" a="1"/>
  <c r="B8" i="24" a="1"/>
  <c r="B6" i="24" a="1"/>
  <c r="B4" i="24" a="1"/>
  <c r="G4" i="24" s="1"/>
  <c r="G3" i="24" s="1"/>
  <c r="B14" i="25" a="1"/>
  <c r="B14" i="25" s="1"/>
  <c r="B12" i="25" a="1"/>
  <c r="B10" i="25" a="1"/>
  <c r="G10" i="25" s="1"/>
  <c r="B8" i="25" a="1"/>
  <c r="G8" i="25" s="1"/>
  <c r="B6" i="25" a="1"/>
  <c r="B4" i="25" a="1"/>
  <c r="B14" i="14" a="1"/>
  <c r="C14" i="14" s="1"/>
  <c r="B12" i="14" a="1"/>
  <c r="G12" i="14" s="1"/>
  <c r="B10" i="14" a="1"/>
  <c r="B8" i="14" a="1"/>
  <c r="B6" i="14" a="1"/>
  <c r="B4" i="14" a="1"/>
  <c r="G4" i="14" s="1"/>
  <c r="G3" i="14" s="1"/>
  <c r="G6" i="14" l="1"/>
  <c r="F6" i="14"/>
  <c r="G8" i="14"/>
  <c r="F8" i="14"/>
  <c r="D8" i="14"/>
  <c r="G10" i="14"/>
  <c r="F10" i="14"/>
  <c r="D10" i="14"/>
  <c r="B10" i="14"/>
  <c r="G4" i="25"/>
  <c r="G3" i="25" s="1"/>
  <c r="C4" i="25"/>
  <c r="C3" i="25" s="1"/>
  <c r="C6" i="25"/>
  <c r="G6" i="25"/>
  <c r="G12" i="25"/>
  <c r="C12" i="25"/>
  <c r="G6" i="24"/>
  <c r="F6" i="24"/>
  <c r="G8" i="24"/>
  <c r="F8" i="24"/>
  <c r="D8" i="24"/>
  <c r="G10" i="24"/>
  <c r="F10" i="24"/>
  <c r="D10" i="24"/>
  <c r="B10" i="24"/>
  <c r="G4" i="22"/>
  <c r="G3" i="22" s="1"/>
  <c r="F4" i="22"/>
  <c r="F3" i="22" s="1"/>
  <c r="G6" i="22"/>
  <c r="F6" i="22"/>
  <c r="D6" i="22"/>
  <c r="G8" i="22"/>
  <c r="F8" i="22"/>
  <c r="D8" i="22"/>
  <c r="B8" i="22"/>
  <c r="G6" i="21"/>
  <c r="C6" i="21"/>
  <c r="C8" i="21"/>
  <c r="G8" i="21"/>
  <c r="G6" i="20"/>
  <c r="F6" i="20"/>
  <c r="D6" i="20"/>
  <c r="G8" i="20"/>
  <c r="F8" i="20"/>
  <c r="D8" i="20"/>
  <c r="B8" i="20"/>
  <c r="G10" i="20"/>
  <c r="B10" i="20"/>
  <c r="G8" i="19"/>
  <c r="F8" i="19"/>
  <c r="G10" i="19"/>
  <c r="F10" i="19"/>
  <c r="D10" i="19"/>
  <c r="G12" i="19"/>
  <c r="D12" i="19"/>
  <c r="B12" i="19"/>
  <c r="G6" i="17"/>
  <c r="F6" i="17"/>
  <c r="G8" i="17"/>
  <c r="F8" i="17"/>
  <c r="D8" i="17"/>
  <c r="G10" i="17"/>
  <c r="D10" i="17"/>
  <c r="B10" i="17"/>
  <c r="G4" i="16"/>
  <c r="G3" i="16" s="1"/>
  <c r="C4" i="16"/>
  <c r="C3" i="16" s="1"/>
  <c r="C6" i="16"/>
  <c r="G6" i="16"/>
  <c r="G12" i="16"/>
  <c r="C12" i="16"/>
  <c r="G8" i="15"/>
  <c r="F8" i="15"/>
  <c r="D8" i="15"/>
  <c r="B8" i="15"/>
  <c r="G10" i="15"/>
  <c r="D10" i="15"/>
  <c r="B10" i="15"/>
  <c r="H10" i="22"/>
  <c r="F12" i="22"/>
  <c r="F4" i="20"/>
  <c r="F3" i="20" s="1"/>
  <c r="H10" i="20"/>
  <c r="F12" i="20"/>
  <c r="D8" i="19"/>
  <c r="B10" i="19"/>
  <c r="H12" i="19"/>
  <c r="F4" i="17"/>
  <c r="F3" i="17" s="1"/>
  <c r="D6" i="17"/>
  <c r="B8" i="17"/>
  <c r="H10" i="17"/>
  <c r="F12" i="17"/>
  <c r="G8" i="16"/>
  <c r="C14" i="16"/>
  <c r="F4" i="15"/>
  <c r="F3" i="15" s="1"/>
  <c r="D6" i="15"/>
  <c r="H10" i="15"/>
  <c r="F12" i="15"/>
  <c r="H4" i="14"/>
  <c r="H3" i="14" s="1"/>
  <c r="H12" i="24"/>
  <c r="B4" i="14"/>
  <c r="H6" i="14"/>
  <c r="H6" i="24"/>
  <c r="B12" i="24"/>
  <c r="H4" i="15"/>
  <c r="H3" i="15" s="1"/>
  <c r="F6" i="15"/>
  <c r="H12" i="15"/>
  <c r="H12" i="14"/>
  <c r="B12" i="14"/>
  <c r="H4" i="22"/>
  <c r="H3" i="22" s="1"/>
  <c r="B10" i="22"/>
  <c r="H4" i="20"/>
  <c r="H3" i="20" s="1"/>
  <c r="C10" i="16"/>
  <c r="B4" i="15"/>
  <c r="H6" i="15"/>
  <c r="B12" i="15"/>
  <c r="H4" i="24"/>
  <c r="H3" i="24" s="1"/>
  <c r="C10" i="25"/>
  <c r="B4" i="24"/>
  <c r="H12" i="22"/>
  <c r="C4" i="21"/>
  <c r="C3" i="21" s="1"/>
  <c r="H12" i="20"/>
  <c r="H4" i="17"/>
  <c r="H3" i="17" s="1"/>
  <c r="H12" i="17"/>
  <c r="D4" i="14"/>
  <c r="D3" i="14" s="1"/>
  <c r="B6" i="14"/>
  <c r="H8" i="14"/>
  <c r="D12" i="14"/>
  <c r="B14" i="14"/>
  <c r="C8" i="25"/>
  <c r="D4" i="24"/>
  <c r="D3" i="24" s="1"/>
  <c r="B6" i="24"/>
  <c r="H8" i="24"/>
  <c r="D12" i="24"/>
  <c r="B14" i="24"/>
  <c r="B4" i="22"/>
  <c r="H6" i="22"/>
  <c r="D10" i="22"/>
  <c r="B12" i="22"/>
  <c r="B4" i="20"/>
  <c r="H6" i="20"/>
  <c r="D10" i="20"/>
  <c r="B12" i="20"/>
  <c r="H8" i="19"/>
  <c r="B14" i="19"/>
  <c r="B4" i="17"/>
  <c r="H6" i="17"/>
  <c r="B12" i="17"/>
  <c r="F4" i="14"/>
  <c r="F3" i="14" s="1"/>
  <c r="D6" i="14"/>
  <c r="B8" i="14"/>
  <c r="H10" i="14"/>
  <c r="F12" i="14"/>
  <c r="C14" i="25"/>
  <c r="F4" i="24"/>
  <c r="F3" i="24" s="1"/>
  <c r="D6" i="24"/>
  <c r="B8" i="24"/>
  <c r="H10" i="24"/>
  <c r="F12" i="24"/>
  <c r="D4" i="22"/>
  <c r="D3" i="22" s="1"/>
  <c r="B6" i="22"/>
  <c r="H8" i="22"/>
  <c r="F10" i="22"/>
  <c r="D12" i="22"/>
  <c r="B14" i="22"/>
  <c r="D4" i="20"/>
  <c r="D3" i="20" s="1"/>
  <c r="B6" i="20"/>
  <c r="H8" i="20"/>
  <c r="F10" i="20"/>
  <c r="D12" i="20"/>
  <c r="B14" i="20"/>
  <c r="B8" i="19"/>
  <c r="H10" i="19"/>
  <c r="F12" i="19"/>
  <c r="D4" i="17"/>
  <c r="D3" i="17" s="1"/>
  <c r="B6" i="17"/>
  <c r="H8" i="17"/>
  <c r="F10" i="17"/>
  <c r="D12" i="17"/>
  <c r="B14" i="17"/>
  <c r="D4" i="15"/>
  <c r="D3" i="15" s="1"/>
  <c r="B6" i="15"/>
  <c r="H8" i="15"/>
  <c r="F10" i="15"/>
  <c r="D12" i="15"/>
  <c r="B14" i="15"/>
  <c r="H4" i="23"/>
  <c r="H3" i="23" s="1"/>
  <c r="F4" i="23"/>
  <c r="F3" i="23" s="1"/>
  <c r="D4" i="23"/>
  <c r="D3" i="23" s="1"/>
  <c r="B4" i="23"/>
  <c r="E4" i="23"/>
  <c r="E3" i="23" s="1"/>
  <c r="H6" i="23"/>
  <c r="F6" i="23"/>
  <c r="D6" i="23"/>
  <c r="B6" i="23"/>
  <c r="E6" i="23"/>
  <c r="H8" i="23"/>
  <c r="F8" i="23"/>
  <c r="D8" i="23"/>
  <c r="B8" i="23"/>
  <c r="E8" i="23"/>
  <c r="H10" i="23"/>
  <c r="F10" i="23"/>
  <c r="D10" i="23"/>
  <c r="B10" i="23"/>
  <c r="E10" i="23"/>
  <c r="H12" i="23"/>
  <c r="F12" i="23"/>
  <c r="D12" i="23"/>
  <c r="B12" i="23"/>
  <c r="E12" i="23"/>
  <c r="H4" i="25"/>
  <c r="H3" i="25" s="1"/>
  <c r="F4" i="25"/>
  <c r="F3" i="25" s="1"/>
  <c r="D4" i="25"/>
  <c r="D3" i="25" s="1"/>
  <c r="B4" i="25"/>
  <c r="E4" i="25"/>
  <c r="E3" i="25" s="1"/>
  <c r="H6" i="25"/>
  <c r="F6" i="25"/>
  <c r="D6" i="25"/>
  <c r="B6" i="25"/>
  <c r="E6" i="25"/>
  <c r="H8" i="25"/>
  <c r="F8" i="25"/>
  <c r="D8" i="25"/>
  <c r="B8" i="25"/>
  <c r="E8" i="25"/>
  <c r="H10" i="25"/>
  <c r="F10" i="25"/>
  <c r="D10" i="25"/>
  <c r="B10" i="25"/>
  <c r="E10" i="25"/>
  <c r="H12" i="25"/>
  <c r="F12" i="25"/>
  <c r="D12" i="25"/>
  <c r="B12" i="25"/>
  <c r="E12" i="25"/>
  <c r="C4" i="23"/>
  <c r="C3" i="23" s="1"/>
  <c r="G4" i="23"/>
  <c r="G3" i="23" s="1"/>
  <c r="C6" i="23"/>
  <c r="G6" i="23"/>
  <c r="C8" i="23"/>
  <c r="G8" i="23"/>
  <c r="C10" i="23"/>
  <c r="G10" i="23"/>
  <c r="C12" i="23"/>
  <c r="G12" i="23"/>
  <c r="C14" i="23"/>
  <c r="H4" i="21"/>
  <c r="H3" i="21" s="1"/>
  <c r="F4" i="21"/>
  <c r="F3" i="21" s="1"/>
  <c r="D4" i="21"/>
  <c r="D3" i="21" s="1"/>
  <c r="B4" i="21"/>
  <c r="E4" i="21"/>
  <c r="E3" i="21" s="1"/>
  <c r="H6" i="21"/>
  <c r="F6" i="21"/>
  <c r="D6" i="21"/>
  <c r="B6" i="21"/>
  <c r="E6" i="21"/>
  <c r="H8" i="21"/>
  <c r="F8" i="21"/>
  <c r="D8" i="21"/>
  <c r="B8" i="21"/>
  <c r="E8" i="21"/>
  <c r="H10" i="21"/>
  <c r="F10" i="21"/>
  <c r="D10" i="21"/>
  <c r="B10" i="21"/>
  <c r="G10" i="21"/>
  <c r="E10" i="21"/>
  <c r="C12" i="21"/>
  <c r="E12" i="21"/>
  <c r="G12" i="21"/>
  <c r="C14" i="21"/>
  <c r="C4" i="19"/>
  <c r="C3" i="19" s="1"/>
  <c r="E4" i="19"/>
  <c r="E3" i="19" s="1"/>
  <c r="G4" i="19"/>
  <c r="G3" i="19" s="1"/>
  <c r="C6" i="19"/>
  <c r="E6" i="19"/>
  <c r="H6" i="19"/>
  <c r="H4" i="18"/>
  <c r="H3" i="18" s="1"/>
  <c r="F4" i="18"/>
  <c r="F3" i="18" s="1"/>
  <c r="D4" i="18"/>
  <c r="D3" i="18" s="1"/>
  <c r="B4" i="18"/>
  <c r="E4" i="18"/>
  <c r="E3" i="18" s="1"/>
  <c r="H6" i="18"/>
  <c r="F6" i="18"/>
  <c r="D6" i="18"/>
  <c r="B6" i="18"/>
  <c r="E6" i="18"/>
  <c r="H8" i="18"/>
  <c r="F8" i="18"/>
  <c r="D8" i="18"/>
  <c r="B8" i="18"/>
  <c r="E8" i="18"/>
  <c r="H10" i="18"/>
  <c r="F10" i="18"/>
  <c r="D10" i="18"/>
  <c r="B10" i="18"/>
  <c r="E10" i="18"/>
  <c r="H12" i="18"/>
  <c r="F12" i="18"/>
  <c r="D12" i="18"/>
  <c r="B12" i="18"/>
  <c r="E12" i="18"/>
  <c r="C4" i="14"/>
  <c r="C3" i="14" s="1"/>
  <c r="E4" i="14"/>
  <c r="E3" i="14" s="1"/>
  <c r="C6" i="14"/>
  <c r="E6" i="14"/>
  <c r="C8" i="14"/>
  <c r="E8" i="14"/>
  <c r="C10" i="14"/>
  <c r="E10" i="14"/>
  <c r="C12" i="14"/>
  <c r="E12" i="14"/>
  <c r="C4" i="24"/>
  <c r="C3" i="24" s="1"/>
  <c r="E4" i="24"/>
  <c r="E3" i="24" s="1"/>
  <c r="C6" i="24"/>
  <c r="E6" i="24"/>
  <c r="C8" i="24"/>
  <c r="E8" i="24"/>
  <c r="C10" i="24"/>
  <c r="E10" i="24"/>
  <c r="C12" i="24"/>
  <c r="E12" i="24"/>
  <c r="C4" i="22"/>
  <c r="C3" i="22" s="1"/>
  <c r="E4" i="22"/>
  <c r="E3" i="22" s="1"/>
  <c r="C6" i="22"/>
  <c r="E6" i="22"/>
  <c r="C8" i="22"/>
  <c r="E8" i="22"/>
  <c r="C10" i="22"/>
  <c r="E10" i="22"/>
  <c r="C12" i="22"/>
  <c r="E12" i="22"/>
  <c r="B12" i="21"/>
  <c r="D12" i="21"/>
  <c r="F12" i="21"/>
  <c r="C4" i="20"/>
  <c r="C3" i="20" s="1"/>
  <c r="E4" i="20"/>
  <c r="E3" i="20" s="1"/>
  <c r="C6" i="20"/>
  <c r="E6" i="20"/>
  <c r="C8" i="20"/>
  <c r="E8" i="20"/>
  <c r="C10" i="20"/>
  <c r="E10" i="20"/>
  <c r="C12" i="20"/>
  <c r="E12" i="20"/>
  <c r="B4" i="19"/>
  <c r="D4" i="19"/>
  <c r="D3" i="19" s="1"/>
  <c r="F4" i="19"/>
  <c r="F3" i="19" s="1"/>
  <c r="B6" i="19"/>
  <c r="D6" i="19"/>
  <c r="F6" i="19"/>
  <c r="C4" i="18"/>
  <c r="C3" i="18" s="1"/>
  <c r="G4" i="18"/>
  <c r="G3" i="18" s="1"/>
  <c r="C6" i="18"/>
  <c r="G6" i="18"/>
  <c r="C8" i="18"/>
  <c r="G8" i="18"/>
  <c r="C10" i="18"/>
  <c r="G10" i="18"/>
  <c r="C12" i="18"/>
  <c r="G12" i="18"/>
  <c r="C14" i="18"/>
  <c r="H4" i="16"/>
  <c r="H3" i="16" s="1"/>
  <c r="F4" i="16"/>
  <c r="F3" i="16" s="1"/>
  <c r="D4" i="16"/>
  <c r="D3" i="16" s="1"/>
  <c r="B4" i="16"/>
  <c r="E4" i="16"/>
  <c r="E3" i="16" s="1"/>
  <c r="H6" i="16"/>
  <c r="F6" i="16"/>
  <c r="D6" i="16"/>
  <c r="B6" i="16"/>
  <c r="E6" i="16"/>
  <c r="H8" i="16"/>
  <c r="F8" i="16"/>
  <c r="D8" i="16"/>
  <c r="B8" i="16"/>
  <c r="E8" i="16"/>
  <c r="H10" i="16"/>
  <c r="F10" i="16"/>
  <c r="D10" i="16"/>
  <c r="B10" i="16"/>
  <c r="E10" i="16"/>
  <c r="H12" i="16"/>
  <c r="F12" i="16"/>
  <c r="D12" i="16"/>
  <c r="B12" i="16"/>
  <c r="E12" i="16"/>
  <c r="C8" i="19"/>
  <c r="E8" i="19"/>
  <c r="C10" i="19"/>
  <c r="E10" i="19"/>
  <c r="C12" i="19"/>
  <c r="E12" i="19"/>
  <c r="C4" i="17"/>
  <c r="C3" i="17" s="1"/>
  <c r="E4" i="17"/>
  <c r="E3" i="17" s="1"/>
  <c r="C6" i="17"/>
  <c r="E6" i="17"/>
  <c r="C8" i="17"/>
  <c r="E8" i="17"/>
  <c r="C10" i="17"/>
  <c r="E10" i="17"/>
  <c r="C12" i="17"/>
  <c r="E12" i="17"/>
  <c r="C4" i="15"/>
  <c r="C3" i="15" s="1"/>
  <c r="E4" i="15"/>
  <c r="E3" i="15" s="1"/>
  <c r="C6" i="15"/>
  <c r="E6" i="15"/>
  <c r="C8" i="15"/>
  <c r="E8" i="15"/>
  <c r="C10" i="15"/>
  <c r="E10" i="15"/>
  <c r="C12" i="15"/>
  <c r="E12" i="15"/>
  <c r="B3" i="24"/>
  <c r="B3" i="23"/>
  <c r="B3" i="22"/>
  <c r="B3" i="21"/>
  <c r="B3" i="20"/>
  <c r="B3" i="19" l="1"/>
  <c r="B3" i="18"/>
  <c r="B3" i="17"/>
  <c r="B3" i="16" l="1"/>
  <c r="B3" i="25" l="1"/>
  <c r="B3" i="15" l="1"/>
  <c r="B3" i="14" l="1"/>
</calcChain>
</file>

<file path=xl/sharedStrings.xml><?xml version="1.0" encoding="utf-8"?>
<sst xmlns="http://schemas.openxmlformats.org/spreadsheetml/2006/main" count="407" uniqueCount="53">
  <si>
    <t xml:space="preserve"> </t>
  </si>
  <si>
    <t>予定表の設定</t>
  </si>
  <si>
    <t>年</t>
  </si>
  <si>
    <t>週の始まり</t>
  </si>
  <si>
    <t>日曜日</t>
  </si>
  <si>
    <t>メモ</t>
  </si>
  <si>
    <t>定休日</t>
    <rPh sb="0" eb="3">
      <t>テイキュウビ</t>
    </rPh>
    <phoneticPr fontId="42"/>
  </si>
  <si>
    <r>
      <t>出張のため　　　　　　　　　　</t>
    </r>
    <r>
      <rPr>
        <b/>
        <sz val="18"/>
        <color rgb="FFFF0000"/>
        <rFont val="Meiryo UI"/>
        <family val="3"/>
        <charset val="128"/>
      </rPr>
      <t>臨時休業</t>
    </r>
    <rPh sb="0" eb="2">
      <t>シュッチョウ</t>
    </rPh>
    <rPh sb="15" eb="19">
      <t>リンジキュウギョウ</t>
    </rPh>
    <phoneticPr fontId="42"/>
  </si>
  <si>
    <t>メモ</t>
    <phoneticPr fontId="42"/>
  </si>
  <si>
    <t>OPEN　　11:00　　　　　　CLOSE　18:00</t>
    <phoneticPr fontId="42"/>
  </si>
  <si>
    <t>OPEN　　13:00　　　　　　CLOSE　18:00</t>
    <phoneticPr fontId="42"/>
  </si>
  <si>
    <t>OPEN　　14:00　　　　　　CLOSE　18:00</t>
    <phoneticPr fontId="42"/>
  </si>
  <si>
    <r>
      <rPr>
        <b/>
        <sz val="14"/>
        <color theme="1" tint="0.14999847407452621"/>
        <rFont val="Meiryo UI"/>
        <family val="3"/>
        <charset val="128"/>
      </rPr>
      <t xml:space="preserve"> お問合せ・ご連絡は　　　</t>
    </r>
    <r>
      <rPr>
        <b/>
        <sz val="24"/>
        <color theme="1" tint="0.14999847407452621"/>
        <rFont val="Meiryo UI"/>
        <family val="3"/>
        <charset val="128"/>
      </rPr>
      <t>090-8598-0136</t>
    </r>
    <r>
      <rPr>
        <b/>
        <sz val="14"/>
        <color theme="1" tint="0.14999847407452621"/>
        <rFont val="Meiryo UI"/>
        <family val="3"/>
        <charset val="128"/>
      </rPr>
      <t>までご連絡ください。</t>
    </r>
    <rPh sb="2" eb="4">
      <t>トイアワ</t>
    </rPh>
    <rPh sb="7" eb="9">
      <t>レンラク</t>
    </rPh>
    <rPh sb="29" eb="31">
      <t>レンラク</t>
    </rPh>
    <phoneticPr fontId="42"/>
  </si>
  <si>
    <r>
      <rPr>
        <b/>
        <sz val="11"/>
        <color rgb="FFFF0000"/>
        <rFont val="Meiryo UI"/>
        <family val="3"/>
        <charset val="128"/>
      </rPr>
      <t>出張のため　　　　　　</t>
    </r>
    <r>
      <rPr>
        <b/>
        <sz val="18"/>
        <color rgb="FFFF0000"/>
        <rFont val="Meiryo UI"/>
        <family val="3"/>
        <charset val="128"/>
      </rPr>
      <t>臨時休業</t>
    </r>
    <rPh sb="0" eb="2">
      <t>シュッチョウ</t>
    </rPh>
    <rPh sb="11" eb="15">
      <t>リンジキュウギョウ</t>
    </rPh>
    <phoneticPr fontId="42"/>
  </si>
  <si>
    <t>HAYAMA　OCEAN　MARCKET出店　　　　　　＠葉山マリーナ</t>
    <rPh sb="20" eb="22">
      <t>シュッテン</t>
    </rPh>
    <rPh sb="29" eb="31">
      <t>ハヤマ</t>
    </rPh>
    <phoneticPr fontId="42"/>
  </si>
  <si>
    <t>OPEN　　11:00　　　　　　CLOSE　16:30</t>
    <phoneticPr fontId="42"/>
  </si>
  <si>
    <t>休業日</t>
    <rPh sb="0" eb="3">
      <t>ｷｭｳｷﾞｮｳﾋﾞ</t>
    </rPh>
    <phoneticPr fontId="1" type="noConversion"/>
  </si>
  <si>
    <t>OPEN　　11:00　　　　　　CLOSE　18:00</t>
  </si>
  <si>
    <t>出張のため　臨時休業</t>
    <rPh sb="0" eb="2">
      <t>シュッチョウ</t>
    </rPh>
    <rPh sb="6" eb="10">
      <t>リンジキュウギョウ</t>
    </rPh>
    <phoneticPr fontId="42"/>
  </si>
  <si>
    <t>臨時休業</t>
    <rPh sb="0" eb="4">
      <t>リンジキュウギョウ</t>
    </rPh>
    <phoneticPr fontId="42"/>
  </si>
  <si>
    <t>OPEN　　11:00　　　　　　CLOSE　16:00</t>
    <phoneticPr fontId="42"/>
  </si>
  <si>
    <t>　</t>
    <phoneticPr fontId="42"/>
  </si>
  <si>
    <t>お問い合わせ　　090-8598-0136　まで</t>
    <phoneticPr fontId="42"/>
  </si>
  <si>
    <t>年末年始休業日</t>
    <rPh sb="0" eb="4">
      <t>ネンマツネンシ</t>
    </rPh>
    <rPh sb="4" eb="6">
      <t>キュウギョウ</t>
    </rPh>
    <rPh sb="6" eb="7">
      <t>ビ</t>
    </rPh>
    <phoneticPr fontId="42"/>
  </si>
  <si>
    <r>
      <t>材料仕入のため　　　　　　</t>
    </r>
    <r>
      <rPr>
        <b/>
        <sz val="18"/>
        <color rgb="FFFF0000"/>
        <rFont val="Meiryo UI"/>
        <family val="3"/>
        <charset val="128"/>
      </rPr>
      <t>臨時休業</t>
    </r>
    <rPh sb="0" eb="2">
      <t>ザイリョウ</t>
    </rPh>
    <rPh sb="2" eb="4">
      <t>シイレ</t>
    </rPh>
    <rPh sb="13" eb="17">
      <t>リンジキュウギョウ</t>
    </rPh>
    <phoneticPr fontId="42"/>
  </si>
  <si>
    <t>OPEN　　11:00　　　　　　CLOSE　17:00</t>
    <phoneticPr fontId="42"/>
  </si>
  <si>
    <t>OPEN　　11:00　　　　　　CLOSE　15:00</t>
    <phoneticPr fontId="42"/>
  </si>
  <si>
    <t>OPEN　　11:00　　　　　　CLOSE　18:00</t>
    <phoneticPr fontId="42"/>
  </si>
  <si>
    <t>OPEN　　11:00　　　　　　CLOSE　16:00</t>
    <phoneticPr fontId="42"/>
  </si>
  <si>
    <t>OPEN　　11:00　　　　　　CLOSE　18:00</t>
    <phoneticPr fontId="42"/>
  </si>
  <si>
    <t>OPEN　　13:00　　　　　　CLOSE　17:00</t>
    <phoneticPr fontId="42"/>
  </si>
  <si>
    <t>OPEN　　15:00　　　　　　CLOSE　18:00</t>
    <phoneticPr fontId="42"/>
  </si>
  <si>
    <t>渡辺</t>
    <rPh sb="0" eb="2">
      <t>ワタナベ</t>
    </rPh>
    <phoneticPr fontId="42"/>
  </si>
  <si>
    <t>渡辺　　　　　　　　　PM　松下</t>
    <rPh sb="0" eb="2">
      <t>ワタナベ</t>
    </rPh>
    <rPh sb="14" eb="16">
      <t>マツシタ</t>
    </rPh>
    <phoneticPr fontId="42"/>
  </si>
  <si>
    <t>松下</t>
    <rPh sb="0" eb="2">
      <t>マツシタ</t>
    </rPh>
    <phoneticPr fontId="42"/>
  </si>
  <si>
    <t>松下　　　　　　　　　　PM渡辺</t>
    <rPh sb="0" eb="2">
      <t>マツシタ</t>
    </rPh>
    <rPh sb="14" eb="16">
      <t>ワタナベ</t>
    </rPh>
    <phoneticPr fontId="42"/>
  </si>
  <si>
    <t>渡辺　　　　　　　　　</t>
    <rPh sb="0" eb="2">
      <t>ワタナベ</t>
    </rPh>
    <phoneticPr fontId="42"/>
  </si>
  <si>
    <t>松下　　　　　　　　　　渡辺</t>
    <rPh sb="0" eb="2">
      <t>マツシタ</t>
    </rPh>
    <rPh sb="12" eb="14">
      <t>ワタナベ</t>
    </rPh>
    <phoneticPr fontId="42"/>
  </si>
  <si>
    <t>松下　　　　　　　　　　PM　渡辺</t>
    <rPh sb="0" eb="2">
      <t>マツシタ</t>
    </rPh>
    <rPh sb="15" eb="17">
      <t>ワタナベ</t>
    </rPh>
    <phoneticPr fontId="42"/>
  </si>
  <si>
    <t>営業時間　11：00～18：00</t>
    <rPh sb="0" eb="4">
      <t>エイギョウジカン</t>
    </rPh>
    <phoneticPr fontId="42"/>
  </si>
  <si>
    <t>渡辺　　　　　　　　　松下</t>
    <rPh sb="0" eb="2">
      <t>ワタナベ</t>
    </rPh>
    <rPh sb="11" eb="13">
      <t>マツシタ</t>
    </rPh>
    <phoneticPr fontId="42"/>
  </si>
  <si>
    <r>
      <rPr>
        <b/>
        <sz val="18"/>
        <color theme="1" tint="0.14999847407452621"/>
        <rFont val="UD デジタル 教科書体 NP-B"/>
        <family val="1"/>
        <charset val="128"/>
      </rPr>
      <t>営業時間　11：00～18：00 　　　　　　　  　　</t>
    </r>
    <r>
      <rPr>
        <b/>
        <sz val="24"/>
        <color theme="1" tint="0.14999847407452621"/>
        <rFont val="UD デジタル 教科書体 NP-B"/>
        <family val="1"/>
        <charset val="128"/>
      </rPr>
      <t>TEL046-876-9611</t>
    </r>
    <r>
      <rPr>
        <b/>
        <sz val="20"/>
        <color theme="1" tint="0.14999847407452621"/>
        <rFont val="Meiryo UI"/>
        <family val="3"/>
        <charset val="128"/>
      </rPr>
      <t>　　　　　　　　　　　　　　　　　</t>
    </r>
    <rPh sb="0" eb="4">
      <t>エイギョウジカン</t>
    </rPh>
    <phoneticPr fontId="42"/>
  </si>
  <si>
    <t>11:00~18:00　   渡辺</t>
    <rPh sb="15" eb="17">
      <t>ワタナベ</t>
    </rPh>
    <phoneticPr fontId="42"/>
  </si>
  <si>
    <t>11:00~14:00 　  渡辺</t>
    <rPh sb="15" eb="17">
      <t>ワタナベ</t>
    </rPh>
    <phoneticPr fontId="42"/>
  </si>
  <si>
    <t>11:00~18:00　   松下</t>
    <rPh sb="15" eb="17">
      <t>マツシタ</t>
    </rPh>
    <phoneticPr fontId="42"/>
  </si>
  <si>
    <t>11:00~18:00　   渡辺・松下</t>
    <rPh sb="15" eb="17">
      <t>ワタナベ</t>
    </rPh>
    <rPh sb="18" eb="20">
      <t>マツシタ</t>
    </rPh>
    <phoneticPr fontId="42"/>
  </si>
  <si>
    <t>11:00~18:00　   松下・渡辺</t>
    <rPh sb="15" eb="17">
      <t>マツシタ</t>
    </rPh>
    <rPh sb="18" eb="20">
      <t>ワタナベ</t>
    </rPh>
    <phoneticPr fontId="42"/>
  </si>
  <si>
    <t>11:00~18:00 　  渡辺</t>
    <rPh sb="15" eb="17">
      <t>ワタナベ</t>
    </rPh>
    <phoneticPr fontId="42"/>
  </si>
  <si>
    <r>
      <rPr>
        <b/>
        <sz val="11"/>
        <color rgb="FFFF0000"/>
        <rFont val="Meiryo UI"/>
        <family val="3"/>
        <charset val="128"/>
      </rPr>
      <t>11:00~16:00</t>
    </r>
    <r>
      <rPr>
        <b/>
        <sz val="11"/>
        <color theme="1" tint="0.14999847407452621"/>
        <rFont val="Meiryo UI"/>
        <family val="3"/>
        <charset val="128"/>
      </rPr>
      <t>　   渡辺</t>
    </r>
    <rPh sb="15" eb="17">
      <t>ワタナベ</t>
    </rPh>
    <phoneticPr fontId="42"/>
  </si>
  <si>
    <t>11:00~18:00 　  松下</t>
    <rPh sb="15" eb="17">
      <t>マツシタ</t>
    </rPh>
    <phoneticPr fontId="42"/>
  </si>
  <si>
    <t>11:00~18:00 　  渡辺・松下</t>
    <rPh sb="15" eb="17">
      <t>ワタナベ</t>
    </rPh>
    <rPh sb="18" eb="20">
      <t>マツシタ</t>
    </rPh>
    <phoneticPr fontId="42"/>
  </si>
  <si>
    <t>11:00~18:00 　 松下</t>
    <rPh sb="14" eb="16">
      <t>マツシタ</t>
    </rPh>
    <phoneticPr fontId="42"/>
  </si>
  <si>
    <t>11:00~16:00 　  渡辺</t>
    <rPh sb="15" eb="17">
      <t>ワタナベ</t>
    </rPh>
    <phoneticPr fontId="4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</si>
</sst>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 &quot;¥&quot;* #,##0_ ;_ &quot;¥&quot;* \-#,##0_ ;_ &quot;¥&quot;* &quot;-&quot;_ ;_ @_ "/>
    <numFmt numFmtId="44" formatCode="_ &quot;¥&quot;* #,##0.00_ ;_ &quot;¥&quot;* \-#,##0.00_ ;_ &quot;¥&quot;* &quot;-&quot;??_ ;_ @_ "/>
    <numFmt numFmtId="176" formatCode="_(* #,##0_);_(* \(#,##0\);_(* &quot;-&quot;_);_(@_)"/>
    <numFmt numFmtId="177" formatCode="_(* #,##0.00_);_(* \(#,##0.00\);_(* &quot;-&quot;??_);_(@_)"/>
    <numFmt numFmtId="178" formatCode="d"/>
  </numFmts>
  <fonts count="88" x14ac:knownFonts="1">
    <font>
      <sz val="11"/>
      <color theme="1" tint="0.24994659260841701"/>
      <name val="Meiryo UI"/>
      <family val="2"/>
    </font>
    <font>
      <sz val="8"/>
      <name val="Arial"/>
      <family val="2"/>
    </font>
    <font>
      <sz val="11"/>
      <color theme="1"/>
      <name val="Meiryo UI"/>
      <family val="2"/>
    </font>
    <font>
      <sz val="11"/>
      <color indexed="63"/>
      <name val="Meiryo UI"/>
      <family val="2"/>
    </font>
    <font>
      <b/>
      <sz val="11"/>
      <color theme="0"/>
      <name val="Meiryo UI"/>
      <family val="2"/>
    </font>
    <font>
      <sz val="11"/>
      <color theme="0"/>
      <name val="Meiryo UI"/>
      <family val="2"/>
    </font>
    <font>
      <b/>
      <sz val="14"/>
      <color theme="0"/>
      <name val="Meiryo UI"/>
      <family val="2"/>
    </font>
    <font>
      <sz val="11"/>
      <color rgb="FF9C0006"/>
      <name val="Meiryo UI"/>
      <family val="2"/>
    </font>
    <font>
      <b/>
      <sz val="11"/>
      <color rgb="FFFA7D00"/>
      <name val="Meiryo UI"/>
      <family val="2"/>
    </font>
    <font>
      <sz val="11"/>
      <color theme="1" tint="0.34998626667073579"/>
      <name val="Meiryo UI"/>
      <family val="2"/>
    </font>
    <font>
      <i/>
      <sz val="11"/>
      <color rgb="FF7F7F7F"/>
      <name val="Meiryo UI"/>
      <family val="2"/>
    </font>
    <font>
      <sz val="11"/>
      <color rgb="FF006100"/>
      <name val="Meiryo UI"/>
      <family val="2"/>
    </font>
    <font>
      <sz val="11"/>
      <color theme="4" tint="-0.24994659260841701"/>
      <name val="Meiryo UI"/>
      <family val="2"/>
    </font>
    <font>
      <sz val="11"/>
      <color theme="1" tint="0.24994659260841701"/>
      <name val="Meiryo UI"/>
      <family val="2"/>
    </font>
    <font>
      <b/>
      <sz val="11"/>
      <color theme="1" tint="0.34998626667073579"/>
      <name val="Meiryo UI"/>
      <family val="2"/>
    </font>
    <font>
      <sz val="11"/>
      <color rgb="FF3F3F76"/>
      <name val="Meiryo UI"/>
      <family val="2"/>
    </font>
    <font>
      <sz val="11"/>
      <color rgb="FFFA7D00"/>
      <name val="Meiryo UI"/>
      <family val="2"/>
    </font>
    <font>
      <sz val="11"/>
      <color rgb="FF9C5700"/>
      <name val="Meiryo UI"/>
      <family val="2"/>
    </font>
    <font>
      <b/>
      <sz val="11"/>
      <color rgb="FF3F3F3F"/>
      <name val="Meiryo UI"/>
      <family val="2"/>
    </font>
    <font>
      <sz val="35"/>
      <color theme="4"/>
      <name val="Meiryo UI"/>
      <family val="2"/>
    </font>
    <font>
      <b/>
      <sz val="11"/>
      <color theme="1"/>
      <name val="Meiryo UI"/>
      <family val="2"/>
    </font>
    <font>
      <sz val="11"/>
      <color rgb="FFFF0000"/>
      <name val="Meiryo UI"/>
      <family val="2"/>
    </font>
    <font>
      <sz val="11"/>
      <name val="Meiryo UI"/>
      <family val="2"/>
    </font>
    <font>
      <sz val="12"/>
      <color theme="4" tint="-0.24994659260841701"/>
      <name val="Meiryo UI"/>
      <family val="2"/>
    </font>
    <font>
      <sz val="11"/>
      <color theme="1" tint="0.14999847407452621"/>
      <name val="Meiryo UI"/>
      <family val="2"/>
    </font>
    <font>
      <sz val="35"/>
      <color theme="8" tint="-0.499984740745262"/>
      <name val="Meiryo UI"/>
      <family val="2"/>
    </font>
    <font>
      <sz val="35"/>
      <color theme="1" tint="0.14999847407452621"/>
      <name val="Meiryo UI"/>
      <family val="2"/>
    </font>
    <font>
      <sz val="12"/>
      <color theme="8" tint="-0.499984740745262"/>
      <name val="Meiryo UI"/>
      <family val="2"/>
    </font>
    <font>
      <sz val="10"/>
      <color theme="1" tint="0.14999847407452621"/>
      <name val="Meiryo UI"/>
      <family val="2"/>
    </font>
    <font>
      <sz val="12"/>
      <color theme="8" tint="-0.249977111117893"/>
      <name val="Meiryo UI"/>
      <family val="2"/>
    </font>
    <font>
      <sz val="12"/>
      <color theme="1" tint="0.14999847407452621"/>
      <name val="Meiryo UI"/>
      <family val="2"/>
    </font>
    <font>
      <sz val="9"/>
      <color theme="1" tint="0.14999847407452621"/>
      <name val="Meiryo UI"/>
      <family val="2"/>
    </font>
    <font>
      <sz val="35"/>
      <color theme="9" tint="-0.499984740745262"/>
      <name val="Meiryo UI"/>
      <family val="2"/>
    </font>
    <font>
      <sz val="12"/>
      <color theme="9" tint="-0.499984740745262"/>
      <name val="Meiryo UI"/>
      <family val="2"/>
    </font>
    <font>
      <sz val="35"/>
      <color theme="7" tint="-0.499984740745262"/>
      <name val="Meiryo UI"/>
      <family val="2"/>
    </font>
    <font>
      <sz val="12"/>
      <color theme="7" tint="-0.499984740745262"/>
      <name val="Meiryo UI"/>
      <family val="2"/>
    </font>
    <font>
      <sz val="35"/>
      <color theme="5" tint="-0.499984740745262"/>
      <name val="Meiryo UI"/>
      <family val="2"/>
    </font>
    <font>
      <sz val="12"/>
      <color theme="5" tint="-0.499984740745262"/>
      <name val="Meiryo UI"/>
      <family val="2"/>
    </font>
    <font>
      <sz val="11"/>
      <color theme="1" tint="0.14999847407452621"/>
      <name val="Meiryo UI"/>
      <family val="3"/>
      <charset val="128"/>
    </font>
    <font>
      <sz val="10"/>
      <color theme="1" tint="0.14999847407452621"/>
      <name val="Meiryo UI"/>
      <family val="3"/>
      <charset val="128"/>
    </font>
    <font>
      <sz val="12"/>
      <color theme="1" tint="0.14999847407452621"/>
      <name val="Meiryo UI"/>
      <family val="3"/>
      <charset val="128"/>
    </font>
    <font>
      <sz val="9"/>
      <color theme="1" tint="0.14999847407452621"/>
      <name val="Meiryo UI"/>
      <family val="3"/>
      <charset val="128"/>
    </font>
    <font>
      <sz val="6"/>
      <name val="ＭＳ Ｐゴシック"/>
      <family val="3"/>
      <charset val="128"/>
    </font>
    <font>
      <b/>
      <sz val="9"/>
      <color theme="1" tint="0.14999847407452621"/>
      <name val="Meiryo UI"/>
      <family val="3"/>
      <charset val="128"/>
    </font>
    <font>
      <sz val="20"/>
      <color rgb="FFFF0000"/>
      <name val="HGS創英角ｺﾞｼｯｸUB"/>
      <family val="3"/>
      <charset val="128"/>
    </font>
    <font>
      <sz val="20"/>
      <color rgb="FFFF0000"/>
      <name val="HGP創英角ｺﾞｼｯｸUB"/>
      <family val="3"/>
      <charset val="128"/>
    </font>
    <font>
      <b/>
      <sz val="11"/>
      <color theme="1" tint="0.14999847407452621"/>
      <name val="Meiryo UI"/>
      <family val="3"/>
      <charset val="128"/>
    </font>
    <font>
      <b/>
      <sz val="18"/>
      <color rgb="FFFF0000"/>
      <name val="Meiryo UI"/>
      <family val="3"/>
      <charset val="128"/>
    </font>
    <font>
      <b/>
      <sz val="20"/>
      <color rgb="FFFF0000"/>
      <name val="Meiryo UI"/>
      <family val="3"/>
      <charset val="128"/>
    </font>
    <font>
      <b/>
      <sz val="22"/>
      <color rgb="FFFF0000"/>
      <name val="Meiryo UI"/>
      <family val="3"/>
      <charset val="128"/>
    </font>
    <font>
      <b/>
      <sz val="10"/>
      <color theme="1" tint="0.14999847407452621"/>
      <name val="Meiryo UI"/>
      <family val="3"/>
      <charset val="128"/>
    </font>
    <font>
      <b/>
      <sz val="14"/>
      <color theme="1" tint="0.14999847407452621"/>
      <name val="Meiryo UI"/>
      <family val="3"/>
      <charset val="128"/>
    </font>
    <font>
      <b/>
      <sz val="20"/>
      <color theme="1" tint="0.14999847407452621"/>
      <name val="Meiryo UI"/>
      <family val="2"/>
    </font>
    <font>
      <b/>
      <sz val="12"/>
      <color theme="1" tint="0.14999847407452621"/>
      <name val="Meiryo UI"/>
      <family val="3"/>
      <charset val="128"/>
    </font>
    <font>
      <sz val="12"/>
      <color rgb="FFFF000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i/>
      <sz val="12"/>
      <color theme="1" tint="0.14999847407452621"/>
      <name val="HG丸ｺﾞｼｯｸM-PRO"/>
      <family val="3"/>
      <charset val="128"/>
    </font>
    <font>
      <b/>
      <i/>
      <sz val="9"/>
      <color theme="1" tint="0.14999847407452621"/>
      <name val="HG丸ｺﾞｼｯｸM-PRO"/>
      <family val="3"/>
      <charset val="128"/>
    </font>
    <font>
      <b/>
      <i/>
      <sz val="11"/>
      <color theme="1" tint="0.14999847407452621"/>
      <name val="HG丸ｺﾞｼｯｸM-PRO"/>
      <family val="3"/>
      <charset val="128"/>
    </font>
    <font>
      <b/>
      <i/>
      <sz val="12"/>
      <color rgb="FFFF0000"/>
      <name val="HG丸ｺﾞｼｯｸM-PRO"/>
      <family val="3"/>
      <charset val="128"/>
    </font>
    <font>
      <b/>
      <sz val="24"/>
      <color theme="1" tint="0.14999847407452621"/>
      <name val="Meiryo UI"/>
      <family val="3"/>
      <charset val="128"/>
    </font>
    <font>
      <b/>
      <sz val="9"/>
      <color rgb="FFFF0000"/>
      <name val="Meiryo UI"/>
      <family val="3"/>
      <charset val="128"/>
    </font>
    <font>
      <sz val="12"/>
      <color rgb="FFFF0000"/>
      <name val="Meiryo UI"/>
      <family val="2"/>
    </font>
    <font>
      <b/>
      <sz val="26"/>
      <color rgb="FFFF0000"/>
      <name val="HGS創英角ｺﾞｼｯｸUB"/>
      <family val="3"/>
      <charset val="128"/>
    </font>
    <font>
      <sz val="16"/>
      <color rgb="FFFF0000"/>
      <name val="HGS創英角ｺﾞｼｯｸUB"/>
      <family val="3"/>
      <charset val="128"/>
    </font>
    <font>
      <b/>
      <sz val="12"/>
      <color theme="1" tint="0.14999847407452621"/>
      <name val="Meiryo UI"/>
      <family val="2"/>
    </font>
    <font>
      <b/>
      <i/>
      <sz val="12"/>
      <name val="HG丸ｺﾞｼｯｸM-PRO"/>
      <family val="3"/>
      <charset val="128"/>
    </font>
    <font>
      <sz val="12"/>
      <name val="Meiryo UI"/>
      <family val="2"/>
    </font>
    <font>
      <b/>
      <sz val="12"/>
      <color theme="1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sz val="35"/>
      <color theme="7" tint="-0.499984740745262"/>
      <name val="Meiryo UI"/>
      <family val="3"/>
      <charset val="128"/>
    </font>
    <font>
      <b/>
      <sz val="35"/>
      <color theme="1" tint="0.14999847407452621"/>
      <name val="Meiryo UI"/>
      <family val="3"/>
      <charset val="128"/>
    </font>
    <font>
      <b/>
      <sz val="12"/>
      <color theme="7" tint="-0.499984740745262"/>
      <name val="Meiryo UI"/>
      <family val="3"/>
      <charset val="128"/>
    </font>
    <font>
      <b/>
      <sz val="11"/>
      <color theme="1" tint="0.14999847407452621"/>
      <name val="Meiryo UI"/>
      <family val="2"/>
    </font>
    <font>
      <b/>
      <sz val="35"/>
      <color theme="9" tint="-0.499984740745262"/>
      <name val="Meiryo UI"/>
      <family val="2"/>
    </font>
    <font>
      <b/>
      <sz val="35"/>
      <color theme="1" tint="0.14999847407452621"/>
      <name val="Meiryo UI"/>
      <family val="2"/>
    </font>
    <font>
      <b/>
      <sz val="12"/>
      <color theme="9" tint="-0.499984740745262"/>
      <name val="Meiryo UI"/>
      <family val="2"/>
    </font>
    <font>
      <b/>
      <sz val="10"/>
      <color theme="1" tint="0.14999847407452621"/>
      <name val="Meiryo UI"/>
      <family val="2"/>
    </font>
    <font>
      <b/>
      <sz val="9"/>
      <color theme="1" tint="0.14999847407452621"/>
      <name val="Meiryo UI"/>
      <family val="2"/>
    </font>
    <font>
      <b/>
      <sz val="20"/>
      <color rgb="FFFF0000"/>
      <name val="HGS創英角ｺﾞｼｯｸUB"/>
      <family val="3"/>
      <charset val="128"/>
    </font>
    <font>
      <b/>
      <sz val="16"/>
      <color rgb="FFFF0000"/>
      <name val="HGS創英角ｺﾞｼｯｸUB"/>
      <family val="3"/>
      <charset val="128"/>
    </font>
    <font>
      <b/>
      <sz val="28"/>
      <color theme="1" tint="0.14999847407452621"/>
      <name val="Meiryo UI"/>
      <family val="3"/>
      <charset val="128"/>
    </font>
    <font>
      <b/>
      <sz val="20"/>
      <color theme="1" tint="0.14999847407452621"/>
      <name val="Meiryo UI"/>
      <family val="3"/>
      <charset val="128"/>
    </font>
    <font>
      <b/>
      <sz val="24"/>
      <color theme="1" tint="0.14999847407452621"/>
      <name val="UD デジタル 教科書体 NP-B"/>
      <family val="1"/>
      <charset val="128"/>
    </font>
    <font>
      <b/>
      <sz val="20"/>
      <color theme="1" tint="0.14999847407452621"/>
      <name val="Meiryo UI"/>
      <family val="1"/>
      <charset val="128"/>
    </font>
    <font>
      <b/>
      <sz val="18"/>
      <color theme="1" tint="0.14999847407452621"/>
      <name val="UD デジタル 教科書体 NP-B"/>
      <family val="1"/>
      <charset val="128"/>
    </font>
    <font>
      <b/>
      <sz val="11"/>
      <name val="Meiryo UI"/>
      <family val="3"/>
      <charset val="128"/>
    </font>
    <font>
      <b/>
      <i/>
      <sz val="12"/>
      <color theme="1"/>
      <name val="HG丸ｺﾞｼｯｸM-PRO"/>
      <family val="3"/>
      <charset val="128"/>
    </font>
  </fonts>
  <fills count="41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CE2D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1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/>
      <top/>
      <bottom style="medium">
        <color theme="4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medium">
        <color theme="9" tint="-0.24994659260841701"/>
      </bottom>
      <diagonal/>
    </border>
    <border>
      <left/>
      <right/>
      <top/>
      <bottom style="medium">
        <color theme="7" tint="-0.24994659260841701"/>
      </bottom>
      <diagonal/>
    </border>
    <border>
      <left/>
      <right/>
      <top/>
      <bottom style="medium">
        <color theme="5" tint="-0.249946592608417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theme="1"/>
      </left>
      <right style="hair">
        <color theme="1"/>
      </right>
      <top style="medium">
        <color theme="5" tint="-0.24994659260841701"/>
      </top>
      <bottom/>
      <diagonal/>
    </border>
    <border>
      <left style="thin">
        <color theme="1"/>
      </left>
      <right/>
      <top style="medium">
        <color theme="5" tint="-0.2499465926084170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hair">
        <color indexed="64"/>
      </left>
      <right style="hair">
        <color indexed="64"/>
      </right>
      <top/>
      <bottom style="thin">
        <color theme="1"/>
      </bottom>
      <diagonal/>
    </border>
    <border>
      <left style="thin">
        <color theme="1"/>
      </left>
      <right style="hair">
        <color theme="1"/>
      </right>
      <top style="thin">
        <color theme="1"/>
      </top>
      <bottom/>
      <diagonal/>
    </border>
    <border>
      <left style="hair">
        <color theme="1"/>
      </left>
      <right style="hair">
        <color theme="1"/>
      </right>
      <top style="thin">
        <color theme="1"/>
      </top>
      <bottom/>
      <diagonal/>
    </border>
    <border>
      <left style="thin">
        <color indexed="64"/>
      </left>
      <right style="hair">
        <color theme="1"/>
      </right>
      <top/>
      <bottom style="thin">
        <color indexed="64"/>
      </bottom>
      <diagonal/>
    </border>
    <border>
      <left/>
      <right style="hair">
        <color theme="8" tint="-0.24994659260841701"/>
      </right>
      <top style="medium">
        <color theme="8" tint="-0.24994659260841701"/>
      </top>
      <bottom/>
      <diagonal/>
    </border>
    <border>
      <left style="hair">
        <color theme="8" tint="-0.24994659260841701"/>
      </left>
      <right style="hair">
        <color theme="8" tint="-0.24994659260841701"/>
      </right>
      <top style="medium">
        <color theme="8" tint="-0.24994659260841701"/>
      </top>
      <bottom/>
      <diagonal/>
    </border>
    <border>
      <left/>
      <right style="hair">
        <color theme="8" tint="-0.24994659260841701"/>
      </right>
      <top/>
      <bottom style="thin">
        <color indexed="64"/>
      </bottom>
      <diagonal/>
    </border>
    <border>
      <left style="hair">
        <color theme="8" tint="-0.24994659260841701"/>
      </left>
      <right style="hair">
        <color theme="8" tint="-0.24994659260841701"/>
      </right>
      <top/>
      <bottom style="thin">
        <color indexed="64"/>
      </bottom>
      <diagonal/>
    </border>
    <border>
      <left style="thin">
        <color theme="8" tint="-0.24994659260841701"/>
      </left>
      <right style="hair">
        <color theme="8" tint="-0.24994659260841701"/>
      </right>
      <top style="medium">
        <color theme="8" tint="-0.24994659260841701"/>
      </top>
      <bottom/>
      <diagonal/>
    </border>
    <border>
      <left style="hair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 style="hair">
        <color theme="8" tint="-0.24994659260841701"/>
      </right>
      <top/>
      <bottom/>
      <diagonal/>
    </border>
    <border>
      <left style="hair">
        <color theme="8" tint="-0.24994659260841701"/>
      </left>
      <right style="hair">
        <color theme="8" tint="-0.24994659260841701"/>
      </right>
      <top/>
      <bottom/>
      <diagonal/>
    </border>
    <border>
      <left style="hair">
        <color theme="8" tint="-0.24994659260841701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hair">
        <color theme="8" tint="-0.24994659260841701"/>
      </right>
      <top/>
      <bottom style="thin">
        <color theme="8" tint="-0.24994659260841701"/>
      </bottom>
      <diagonal/>
    </border>
    <border>
      <left style="hair">
        <color theme="8" tint="-0.24994659260841701"/>
      </left>
      <right style="hair">
        <color theme="8" tint="-0.24994659260841701"/>
      </right>
      <top/>
      <bottom style="thin">
        <color theme="8" tint="-0.24994659260841701"/>
      </bottom>
      <diagonal/>
    </border>
    <border>
      <left style="hair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 style="hair">
        <color theme="8" tint="-0.24994659260841701"/>
      </right>
      <top style="thin">
        <color theme="8" tint="-0.24994659260841701"/>
      </top>
      <bottom/>
      <diagonal/>
    </border>
    <border>
      <left style="hair">
        <color theme="8" tint="-0.24994659260841701"/>
      </left>
      <right style="hair">
        <color theme="8" tint="-0.24994659260841701"/>
      </right>
      <top style="thin">
        <color theme="8" tint="-0.24994659260841701"/>
      </top>
      <bottom/>
      <diagonal/>
    </border>
    <border>
      <left style="hair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hair">
        <color theme="8" tint="-0.24994659260841701"/>
      </left>
      <right/>
      <top/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/>
      <right style="thin">
        <color theme="8" tint="-0.24994659260841701"/>
      </right>
      <top/>
      <bottom style="thin">
        <color theme="8" tint="-0.24994659260841701"/>
      </bottom>
      <diagonal/>
    </border>
    <border>
      <left/>
      <right/>
      <top style="thin">
        <color rgb="FF92D050"/>
      </top>
      <bottom/>
      <diagonal/>
    </border>
    <border>
      <left style="hair">
        <color theme="8" tint="-0.24994659260841701"/>
      </left>
      <right style="hair">
        <color theme="8" tint="-0.24994659260841701"/>
      </right>
      <top/>
      <bottom style="thin">
        <color rgb="FF92D050"/>
      </bottom>
      <diagonal/>
    </border>
    <border>
      <left/>
      <right/>
      <top style="thin">
        <color theme="9" tint="0.39997558519241921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theme="1"/>
      </left>
      <right style="thin">
        <color indexed="64"/>
      </right>
      <top style="medium">
        <color theme="5" tint="-0.24994659260841701"/>
      </top>
      <bottom/>
      <diagonal/>
    </border>
    <border>
      <left style="hair">
        <color indexed="64"/>
      </left>
      <right style="thin">
        <color indexed="64"/>
      </right>
      <top/>
      <bottom style="thin">
        <color theme="1"/>
      </bottom>
      <diagonal/>
    </border>
    <border>
      <left style="hair">
        <color theme="1"/>
      </left>
      <right style="thin">
        <color indexed="64"/>
      </right>
      <top style="thin">
        <color theme="1"/>
      </top>
      <bottom/>
      <diagonal/>
    </border>
    <border>
      <left style="hair">
        <color theme="8" tint="-0.24994659260841701"/>
      </left>
      <right style="thin">
        <color indexed="64"/>
      </right>
      <top style="medium">
        <color theme="8" tint="-0.24994659260841701"/>
      </top>
      <bottom/>
      <diagonal/>
    </border>
    <border>
      <left style="hair">
        <color theme="8" tint="-0.24994659260841701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theme="8" tint="-0.24994659260841701"/>
      </left>
      <right style="hair">
        <color theme="8" tint="-0.24994659260841701"/>
      </right>
      <top/>
      <bottom style="thin">
        <color theme="9" tint="0.59996337778862885"/>
      </bottom>
      <diagonal/>
    </border>
    <border>
      <left style="hair">
        <color theme="8" tint="-0.24994659260841701"/>
      </left>
      <right style="hair">
        <color theme="8" tint="-0.24994659260841701"/>
      </right>
      <top/>
      <bottom style="thin">
        <color theme="9" tint="0.39994506668294322"/>
      </bottom>
      <diagonal/>
    </border>
    <border>
      <left/>
      <right style="thin">
        <color theme="9" tint="0.39997558519241921"/>
      </right>
      <top/>
      <bottom/>
      <diagonal/>
    </border>
    <border>
      <left style="hair">
        <color theme="8" tint="-0.24994659260841701"/>
      </left>
      <right style="hair">
        <color theme="8" tint="-0.24994659260841701"/>
      </right>
      <top/>
      <bottom style="medium">
        <color theme="9" tint="0.59996337778862885"/>
      </bottom>
      <diagonal/>
    </border>
    <border>
      <left style="hair">
        <color theme="8" tint="-0.24994659260841701"/>
      </left>
      <right style="hair">
        <color theme="8" tint="-0.24994659260841701"/>
      </right>
      <top/>
      <bottom style="thin">
        <color theme="9"/>
      </bottom>
      <diagonal/>
    </border>
    <border>
      <left style="hair">
        <color indexed="64"/>
      </left>
      <right style="hair">
        <color theme="8" tint="-0.24994659260841701"/>
      </right>
      <top/>
      <bottom style="thin">
        <color indexed="64"/>
      </bottom>
      <diagonal/>
    </border>
    <border>
      <left style="hair">
        <color theme="8" tint="-0.24994659260841701"/>
      </left>
      <right style="hair">
        <color indexed="64"/>
      </right>
      <top/>
      <bottom style="thin">
        <color indexed="64"/>
      </bottom>
      <diagonal/>
    </border>
  </borders>
  <cellStyleXfs count="50">
    <xf numFmtId="0" fontId="0" fillId="0" borderId="0">
      <alignment vertical="top"/>
    </xf>
    <xf numFmtId="0" fontId="3" fillId="2" borderId="0" applyNumberFormat="0" applyBorder="0" applyAlignment="0" applyProtection="0"/>
    <xf numFmtId="0" fontId="12" fillId="0" borderId="3" applyNumberFormat="0" applyFill="0" applyProtection="0">
      <alignment horizontal="left" vertical="center" indent="1"/>
    </xf>
    <xf numFmtId="0" fontId="4" fillId="3" borderId="1" applyNumberFormat="0" applyAlignment="0" applyProtection="0"/>
    <xf numFmtId="0" fontId="6" fillId="4" borderId="2" applyNumberFormat="0" applyProtection="0">
      <alignment vertical="center"/>
    </xf>
    <xf numFmtId="0" fontId="19" fillId="0" borderId="0" applyFill="0" applyBorder="0" applyProtection="0">
      <alignment vertical="center"/>
    </xf>
    <xf numFmtId="177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4" fillId="5" borderId="0" applyBorder="0" applyProtection="0">
      <alignment horizontal="left" vertical="top" wrapText="1" indent="1"/>
    </xf>
    <xf numFmtId="178" fontId="9" fillId="0" borderId="0">
      <alignment horizontal="left" indent="1"/>
    </xf>
    <xf numFmtId="0" fontId="22" fillId="5" borderId="0" applyNumberFormat="0" applyFont="0" applyBorder="0" applyAlignment="0">
      <alignment horizontal="left" vertical="center" indent="1"/>
    </xf>
    <xf numFmtId="0" fontId="23" fillId="0" borderId="0">
      <alignment horizontal="left" indent="1"/>
    </xf>
    <xf numFmtId="0" fontId="12" fillId="0" borderId="0" applyFill="0" applyProtection="0"/>
    <xf numFmtId="0" fontId="13" fillId="0" borderId="0" applyFill="0" applyProtection="0"/>
    <xf numFmtId="0" fontId="11" fillId="10" borderId="0" applyNumberFormat="0" applyBorder="0" applyAlignment="0" applyProtection="0"/>
    <xf numFmtId="0" fontId="7" fillId="11" borderId="0" applyNumberFormat="0" applyBorder="0" applyAlignment="0" applyProtection="0"/>
    <xf numFmtId="0" fontId="17" fillId="12" borderId="0" applyNumberFormat="0" applyBorder="0" applyAlignment="0" applyProtection="0"/>
    <xf numFmtId="0" fontId="15" fillId="13" borderId="12" applyNumberFormat="0" applyAlignment="0" applyProtection="0"/>
    <xf numFmtId="0" fontId="18" fillId="14" borderId="13" applyNumberFormat="0" applyAlignment="0" applyProtection="0"/>
    <xf numFmtId="0" fontId="8" fillId="14" borderId="12" applyNumberFormat="0" applyAlignment="0" applyProtection="0"/>
    <xf numFmtId="0" fontId="16" fillId="0" borderId="14" applyNumberFormat="0" applyFill="0" applyAlignment="0" applyProtection="0"/>
    <xf numFmtId="0" fontId="4" fillId="15" borderId="15" applyNumberFormat="0" applyAlignment="0" applyProtection="0"/>
    <xf numFmtId="0" fontId="21" fillId="0" borderId="0" applyNumberFormat="0" applyFill="0" applyBorder="0" applyAlignment="0" applyProtection="0"/>
    <xf numFmtId="0" fontId="13" fillId="16" borderId="16" applyNumberFormat="0" applyFont="0" applyAlignment="0" applyProtection="0"/>
    <xf numFmtId="0" fontId="10" fillId="0" borderId="0" applyNumberFormat="0" applyFill="0" applyBorder="0" applyAlignment="0" applyProtection="0"/>
    <xf numFmtId="0" fontId="20" fillId="0" borderId="17" applyNumberFormat="0" applyFill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5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5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5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5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</cellStyleXfs>
  <cellXfs count="239">
    <xf numFmtId="0" fontId="0" fillId="0" borderId="0" xfId="0">
      <alignment vertical="top"/>
    </xf>
    <xf numFmtId="0" fontId="24" fillId="0" borderId="0" xfId="0" applyFont="1">
      <alignment vertical="top"/>
    </xf>
    <xf numFmtId="0" fontId="24" fillId="0" borderId="0" xfId="2" applyFont="1" applyFill="1" applyBorder="1" applyAlignment="1">
      <alignment vertical="center"/>
    </xf>
    <xf numFmtId="0" fontId="26" fillId="0" borderId="0" xfId="5" applyFont="1" applyFill="1" applyAlignment="1">
      <alignment horizontal="left" vertical="center"/>
    </xf>
    <xf numFmtId="0" fontId="27" fillId="0" borderId="4" xfId="2" applyFont="1" applyFill="1" applyBorder="1" applyAlignment="1">
      <alignment horizontal="left" vertical="top" indent="1"/>
    </xf>
    <xf numFmtId="0" fontId="28" fillId="0" borderId="0" xfId="0" applyFont="1">
      <alignment vertical="top"/>
    </xf>
    <xf numFmtId="0" fontId="30" fillId="0" borderId="0" xfId="0" applyFont="1" applyAlignment="1">
      <alignment horizontal="left" vertical="center" indent="1"/>
    </xf>
    <xf numFmtId="0" fontId="28" fillId="0" borderId="5" xfId="16" applyFont="1" applyFill="1" applyBorder="1" applyAlignment="1">
      <alignment horizontal="center" vertical="center"/>
    </xf>
    <xf numFmtId="0" fontId="28" fillId="0" borderId="6" xfId="16" applyFont="1" applyFill="1" applyBorder="1" applyAlignment="1">
      <alignment horizontal="center" vertical="center"/>
    </xf>
    <xf numFmtId="0" fontId="31" fillId="0" borderId="0" xfId="0" applyFont="1" applyAlignment="1">
      <alignment horizontal="left" vertical="top" wrapText="1" indent="1"/>
    </xf>
    <xf numFmtId="0" fontId="28" fillId="6" borderId="7" xfId="14" applyFont="1" applyFill="1" applyBorder="1" applyAlignment="1">
      <alignment horizontal="center" vertical="center"/>
    </xf>
    <xf numFmtId="0" fontId="28" fillId="6" borderId="8" xfId="14" applyFont="1" applyFill="1" applyBorder="1" applyAlignment="1">
      <alignment horizontal="center" vertical="center"/>
    </xf>
    <xf numFmtId="0" fontId="31" fillId="6" borderId="0" xfId="13" applyFont="1" applyFill="1" applyBorder="1" applyAlignment="1">
      <alignment horizontal="left" vertical="top" wrapText="1" indent="1"/>
    </xf>
    <xf numFmtId="0" fontId="33" fillId="0" borderId="9" xfId="2" applyFont="1" applyFill="1" applyBorder="1" applyAlignment="1">
      <alignment horizontal="left" vertical="top" indent="1"/>
    </xf>
    <xf numFmtId="0" fontId="31" fillId="7" borderId="0" xfId="13" applyFont="1" applyFill="1" applyBorder="1" applyAlignment="1">
      <alignment horizontal="left" vertical="top" wrapText="1" indent="1"/>
    </xf>
    <xf numFmtId="0" fontId="35" fillId="0" borderId="10" xfId="2" applyFont="1" applyFill="1" applyBorder="1" applyAlignment="1">
      <alignment horizontal="left" vertical="top" indent="1"/>
    </xf>
    <xf numFmtId="0" fontId="31" fillId="9" borderId="0" xfId="13" applyFont="1" applyFill="1" applyBorder="1" applyAlignment="1">
      <alignment horizontal="left" vertical="top" wrapText="1" indent="1"/>
    </xf>
    <xf numFmtId="0" fontId="37" fillId="0" borderId="11" xfId="2" applyFont="1" applyFill="1" applyBorder="1" applyAlignment="1">
      <alignment horizontal="left" vertical="top" indent="1"/>
    </xf>
    <xf numFmtId="0" fontId="31" fillId="8" borderId="0" xfId="13" applyFont="1" applyFill="1" applyBorder="1" applyAlignment="1">
      <alignment horizontal="left" vertical="top" wrapText="1" indent="1"/>
    </xf>
    <xf numFmtId="0" fontId="38" fillId="0" borderId="0" xfId="0" applyFont="1">
      <alignment vertical="top"/>
    </xf>
    <xf numFmtId="0" fontId="39" fillId="0" borderId="0" xfId="0" applyFont="1">
      <alignment vertical="top"/>
    </xf>
    <xf numFmtId="0" fontId="40" fillId="0" borderId="0" xfId="0" applyFont="1" applyAlignment="1">
      <alignment horizontal="left" vertical="center" indent="1"/>
    </xf>
    <xf numFmtId="0" fontId="41" fillId="0" borderId="0" xfId="0" applyFont="1" applyAlignment="1">
      <alignment horizontal="left" vertical="top" wrapText="1" indent="1"/>
    </xf>
    <xf numFmtId="178" fontId="30" fillId="0" borderId="0" xfId="12" applyFont="1" applyAlignment="1">
      <alignment horizontal="left" vertical="center" indent="1"/>
    </xf>
    <xf numFmtId="178" fontId="30" fillId="7" borderId="0" xfId="13" applyNumberFormat="1" applyFont="1" applyFill="1" applyBorder="1" applyAlignment="1">
      <alignment horizontal="left" vertical="center" wrapText="1" indent="1"/>
    </xf>
    <xf numFmtId="178" fontId="30" fillId="6" borderId="0" xfId="13" applyNumberFormat="1" applyFont="1" applyFill="1" applyBorder="1" applyAlignment="1">
      <alignment horizontal="left" vertical="center" wrapText="1" indent="1"/>
    </xf>
    <xf numFmtId="178" fontId="30" fillId="8" borderId="0" xfId="13" applyNumberFormat="1" applyFont="1" applyFill="1" applyBorder="1" applyAlignment="1">
      <alignment horizontal="left" vertical="center" wrapText="1" indent="1"/>
    </xf>
    <xf numFmtId="178" fontId="30" fillId="9" borderId="0" xfId="13" applyNumberFormat="1" applyFont="1" applyFill="1" applyBorder="1" applyAlignment="1">
      <alignment horizontal="left" vertical="center" wrapText="1" indent="1"/>
    </xf>
    <xf numFmtId="0" fontId="44" fillId="7" borderId="0" xfId="13" applyFont="1" applyFill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48" fillId="9" borderId="0" xfId="13" applyFont="1" applyFill="1" applyBorder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49" fillId="0" borderId="0" xfId="0" applyFont="1" applyAlignment="1">
      <alignment horizontal="center" vertical="center" wrapText="1"/>
    </xf>
    <xf numFmtId="0" fontId="50" fillId="0" borderId="0" xfId="0" applyFont="1" applyAlignment="1">
      <alignment horizontal="center" vertical="center" wrapText="1"/>
    </xf>
    <xf numFmtId="20" fontId="53" fillId="0" borderId="0" xfId="0" applyNumberFormat="1" applyFont="1" applyAlignment="1">
      <alignment horizontal="center" vertical="center" wrapText="1"/>
    </xf>
    <xf numFmtId="178" fontId="53" fillId="0" borderId="0" xfId="12" applyFont="1" applyAlignment="1">
      <alignment horizontal="left" vertical="center" indent="1"/>
    </xf>
    <xf numFmtId="178" fontId="53" fillId="9" borderId="0" xfId="13" applyNumberFormat="1" applyFont="1" applyFill="1" applyBorder="1" applyAlignment="1">
      <alignment horizontal="left" vertical="center" wrapText="1" indent="1"/>
    </xf>
    <xf numFmtId="0" fontId="48" fillId="38" borderId="0" xfId="13" applyFont="1" applyFill="1" applyBorder="1" applyAlignment="1">
      <alignment horizontal="center" vertical="center" wrapText="1"/>
    </xf>
    <xf numFmtId="0" fontId="48" fillId="39" borderId="0" xfId="13" applyFont="1" applyFill="1" applyBorder="1" applyAlignment="1">
      <alignment horizontal="center" vertical="center" wrapText="1"/>
    </xf>
    <xf numFmtId="0" fontId="54" fillId="0" borderId="0" xfId="0" applyFont="1" applyAlignment="1">
      <alignment horizontal="left" vertical="center" indent="1"/>
    </xf>
    <xf numFmtId="178" fontId="53" fillId="8" borderId="0" xfId="13" applyNumberFormat="1" applyFont="1" applyFill="1" applyBorder="1" applyAlignment="1">
      <alignment horizontal="left" vertical="center" wrapText="1" indent="1"/>
    </xf>
    <xf numFmtId="0" fontId="48" fillId="38" borderId="21" xfId="13" applyFont="1" applyFill="1" applyBorder="1" applyAlignment="1">
      <alignment horizontal="center" vertical="center" wrapText="1"/>
    </xf>
    <xf numFmtId="178" fontId="56" fillId="0" borderId="25" xfId="12" applyFont="1" applyBorder="1" applyAlignment="1">
      <alignment horizontal="left" vertical="center" indent="1"/>
    </xf>
    <xf numFmtId="178" fontId="56" fillId="0" borderId="26" xfId="12" applyFont="1" applyBorder="1" applyAlignment="1">
      <alignment horizontal="left" vertical="center" indent="1"/>
    </xf>
    <xf numFmtId="0" fontId="48" fillId="39" borderId="21" xfId="13" applyFont="1" applyFill="1" applyBorder="1" applyAlignment="1">
      <alignment horizontal="center" vertical="center" wrapText="1"/>
    </xf>
    <xf numFmtId="0" fontId="46" fillId="0" borderId="22" xfId="0" applyFont="1" applyBorder="1" applyAlignment="1">
      <alignment horizontal="center" vertical="center" wrapText="1"/>
    </xf>
    <xf numFmtId="0" fontId="46" fillId="0" borderId="23" xfId="0" applyFont="1" applyBorder="1" applyAlignment="1">
      <alignment horizontal="center" vertical="center" wrapText="1"/>
    </xf>
    <xf numFmtId="0" fontId="31" fillId="8" borderId="31" xfId="13" applyFont="1" applyFill="1" applyBorder="1" applyAlignment="1">
      <alignment horizontal="left" vertical="top" wrapText="1" indent="1"/>
    </xf>
    <xf numFmtId="0" fontId="31" fillId="8" borderId="32" xfId="13" applyFont="1" applyFill="1" applyBorder="1" applyAlignment="1">
      <alignment horizontal="left" vertical="top" wrapText="1" indent="1"/>
    </xf>
    <xf numFmtId="0" fontId="31" fillId="0" borderId="34" xfId="0" applyFont="1" applyBorder="1" applyAlignment="1">
      <alignment horizontal="left" vertical="top" wrapText="1" indent="1"/>
    </xf>
    <xf numFmtId="0" fontId="46" fillId="0" borderId="35" xfId="0" applyFont="1" applyBorder="1" applyAlignment="1">
      <alignment horizontal="center" vertical="center" wrapText="1"/>
    </xf>
    <xf numFmtId="0" fontId="48" fillId="38" borderId="38" xfId="13" applyFont="1" applyFill="1" applyBorder="1" applyAlignment="1">
      <alignment horizontal="center" vertical="center" wrapText="1"/>
    </xf>
    <xf numFmtId="178" fontId="56" fillId="0" borderId="28" xfId="12" applyFont="1" applyBorder="1" applyAlignment="1">
      <alignment horizontal="left" vertical="center" indent="1"/>
    </xf>
    <xf numFmtId="178" fontId="56" fillId="0" borderId="27" xfId="12" applyFont="1" applyBorder="1" applyAlignment="1">
      <alignment horizontal="left" vertical="center" indent="1"/>
    </xf>
    <xf numFmtId="178" fontId="56" fillId="8" borderId="37" xfId="13" applyNumberFormat="1" applyFont="1" applyFill="1" applyBorder="1" applyAlignment="1">
      <alignment horizontal="left" vertical="center" wrapText="1" indent="1"/>
    </xf>
    <xf numFmtId="178" fontId="56" fillId="8" borderId="19" xfId="13" applyNumberFormat="1" applyFont="1" applyFill="1" applyBorder="1" applyAlignment="1">
      <alignment horizontal="left" vertical="center" wrapText="1" indent="1"/>
    </xf>
    <xf numFmtId="178" fontId="56" fillId="8" borderId="20" xfId="13" applyNumberFormat="1" applyFont="1" applyFill="1" applyBorder="1" applyAlignment="1">
      <alignment horizontal="left" vertical="center" wrapText="1" indent="1"/>
    </xf>
    <xf numFmtId="178" fontId="56" fillId="0" borderId="0" xfId="12" applyFont="1" applyAlignment="1">
      <alignment horizontal="left" vertical="center" indent="1"/>
    </xf>
    <xf numFmtId="178" fontId="56" fillId="0" borderId="30" xfId="12" applyFont="1" applyBorder="1" applyAlignment="1">
      <alignment horizontal="left" vertical="center" indent="1"/>
    </xf>
    <xf numFmtId="0" fontId="57" fillId="0" borderId="0" xfId="0" applyFont="1" applyAlignment="1">
      <alignment horizontal="left" vertical="top" wrapText="1" indent="1"/>
    </xf>
    <xf numFmtId="0" fontId="57" fillId="0" borderId="30" xfId="0" applyFont="1" applyBorder="1" applyAlignment="1">
      <alignment horizontal="left" vertical="top" wrapText="1" indent="1"/>
    </xf>
    <xf numFmtId="178" fontId="56" fillId="8" borderId="29" xfId="13" applyNumberFormat="1" applyFont="1" applyFill="1" applyBorder="1" applyAlignment="1">
      <alignment horizontal="left" vertical="center" wrapText="1" indent="1"/>
    </xf>
    <xf numFmtId="178" fontId="56" fillId="8" borderId="0" xfId="13" applyNumberFormat="1" applyFont="1" applyFill="1" applyBorder="1" applyAlignment="1">
      <alignment horizontal="left" vertical="center" wrapText="1" indent="1"/>
    </xf>
    <xf numFmtId="0" fontId="55" fillId="0" borderId="35" xfId="0" applyFont="1" applyBorder="1" applyAlignment="1">
      <alignment horizontal="center" vertical="center" wrapText="1"/>
    </xf>
    <xf numFmtId="178" fontId="59" fillId="0" borderId="27" xfId="12" applyFont="1" applyBorder="1" applyAlignment="1">
      <alignment horizontal="left" vertical="center" indent="1"/>
    </xf>
    <xf numFmtId="178" fontId="59" fillId="8" borderId="36" xfId="13" applyNumberFormat="1" applyFont="1" applyFill="1" applyBorder="1" applyAlignment="1">
      <alignment horizontal="left" vertical="center" wrapText="1" indent="1"/>
    </xf>
    <xf numFmtId="178" fontId="59" fillId="0" borderId="24" xfId="12" applyFont="1" applyBorder="1" applyAlignment="1">
      <alignment horizontal="left" vertical="center" indent="1"/>
    </xf>
    <xf numFmtId="178" fontId="59" fillId="8" borderId="18" xfId="13" applyNumberFormat="1" applyFont="1" applyFill="1" applyBorder="1" applyAlignment="1">
      <alignment horizontal="left" vertical="center" wrapText="1" indent="1"/>
    </xf>
    <xf numFmtId="0" fontId="48" fillId="6" borderId="21" xfId="13" applyFont="1" applyFill="1" applyBorder="1" applyAlignment="1">
      <alignment horizontal="center" vertical="center" wrapText="1"/>
    </xf>
    <xf numFmtId="0" fontId="61" fillId="39" borderId="21" xfId="13" applyFont="1" applyFill="1" applyBorder="1" applyAlignment="1">
      <alignment horizontal="center" vertical="center" wrapText="1"/>
    </xf>
    <xf numFmtId="178" fontId="30" fillId="6" borderId="24" xfId="13" applyNumberFormat="1" applyFont="1" applyFill="1" applyBorder="1" applyAlignment="1">
      <alignment horizontal="left" vertical="center" wrapText="1" indent="1"/>
    </xf>
    <xf numFmtId="178" fontId="30" fillId="6" borderId="25" xfId="13" applyNumberFormat="1" applyFont="1" applyFill="1" applyBorder="1" applyAlignment="1">
      <alignment horizontal="left" vertical="center" wrapText="1" indent="1"/>
    </xf>
    <xf numFmtId="178" fontId="30" fillId="6" borderId="26" xfId="13" applyNumberFormat="1" applyFont="1" applyFill="1" applyBorder="1" applyAlignment="1">
      <alignment horizontal="left" vertical="center" wrapText="1" indent="1"/>
    </xf>
    <xf numFmtId="0" fontId="48" fillId="6" borderId="18" xfId="13" applyFont="1" applyFill="1" applyBorder="1" applyAlignment="1">
      <alignment horizontal="center" vertical="center" wrapText="1"/>
    </xf>
    <xf numFmtId="0" fontId="46" fillId="6" borderId="19" xfId="0" applyFont="1" applyFill="1" applyBorder="1" applyAlignment="1">
      <alignment horizontal="center" vertical="center" wrapText="1"/>
    </xf>
    <xf numFmtId="0" fontId="55" fillId="6" borderId="19" xfId="0" applyFont="1" applyFill="1" applyBorder="1" applyAlignment="1">
      <alignment horizontal="center" vertical="center" wrapText="1"/>
    </xf>
    <xf numFmtId="0" fontId="46" fillId="6" borderId="20" xfId="0" applyFont="1" applyFill="1" applyBorder="1" applyAlignment="1">
      <alignment horizontal="center" vertical="center" wrapText="1"/>
    </xf>
    <xf numFmtId="178" fontId="30" fillId="0" borderId="24" xfId="12" applyFont="1" applyBorder="1" applyAlignment="1">
      <alignment horizontal="left" vertical="center" indent="1"/>
    </xf>
    <xf numFmtId="178" fontId="30" fillId="0" borderId="25" xfId="12" applyFont="1" applyBorder="1" applyAlignment="1">
      <alignment horizontal="left" vertical="center" indent="1"/>
    </xf>
    <xf numFmtId="178" fontId="30" fillId="0" borderId="26" xfId="12" applyFont="1" applyBorder="1" applyAlignment="1">
      <alignment horizontal="left" vertical="center" indent="1"/>
    </xf>
    <xf numFmtId="0" fontId="55" fillId="39" borderId="22" xfId="0" applyFont="1" applyFill="1" applyBorder="1" applyAlignment="1">
      <alignment horizontal="center" vertical="center" wrapText="1"/>
    </xf>
    <xf numFmtId="178" fontId="30" fillId="0" borderId="39" xfId="12" applyFont="1" applyBorder="1" applyAlignment="1">
      <alignment horizontal="left" vertical="center" indent="1"/>
    </xf>
    <xf numFmtId="178" fontId="30" fillId="0" borderId="40" xfId="12" applyFont="1" applyBorder="1" applyAlignment="1">
      <alignment horizontal="left" vertical="center" indent="1"/>
    </xf>
    <xf numFmtId="0" fontId="31" fillId="0" borderId="41" xfId="0" applyFont="1" applyBorder="1" applyAlignment="1">
      <alignment horizontal="left" vertical="top" wrapText="1" indent="1"/>
    </xf>
    <xf numFmtId="0" fontId="31" fillId="0" borderId="42" xfId="0" applyFont="1" applyBorder="1" applyAlignment="1">
      <alignment horizontal="left" vertical="top" wrapText="1" indent="1"/>
    </xf>
    <xf numFmtId="0" fontId="46" fillId="0" borderId="42" xfId="0" applyFont="1" applyBorder="1" applyAlignment="1">
      <alignment horizontal="center" vertical="center" wrapText="1"/>
    </xf>
    <xf numFmtId="0" fontId="46" fillId="6" borderId="22" xfId="0" applyFont="1" applyFill="1" applyBorder="1" applyAlignment="1">
      <alignment horizontal="center" vertical="center" wrapText="1"/>
    </xf>
    <xf numFmtId="0" fontId="46" fillId="6" borderId="23" xfId="0" applyFont="1" applyFill="1" applyBorder="1" applyAlignment="1">
      <alignment horizontal="center" vertical="center" wrapText="1"/>
    </xf>
    <xf numFmtId="178" fontId="30" fillId="0" borderId="43" xfId="12" applyFont="1" applyBorder="1" applyAlignment="1">
      <alignment horizontal="left" vertical="center" indent="1"/>
    </xf>
    <xf numFmtId="178" fontId="30" fillId="0" borderId="44" xfId="12" applyFont="1" applyBorder="1" applyAlignment="1">
      <alignment horizontal="left" vertical="center" indent="1"/>
    </xf>
    <xf numFmtId="178" fontId="62" fillId="6" borderId="45" xfId="13" applyNumberFormat="1" applyFont="1" applyFill="1" applyBorder="1" applyAlignment="1">
      <alignment horizontal="left" vertical="center" wrapText="1" indent="1"/>
    </xf>
    <xf numFmtId="178" fontId="30" fillId="6" borderId="46" xfId="13" applyNumberFormat="1" applyFont="1" applyFill="1" applyBorder="1" applyAlignment="1">
      <alignment horizontal="left" vertical="center" wrapText="1" indent="1"/>
    </xf>
    <xf numFmtId="0" fontId="48" fillId="6" borderId="48" xfId="0" applyFont="1" applyFill="1" applyBorder="1" applyAlignment="1">
      <alignment horizontal="center" vertical="center" wrapText="1"/>
    </xf>
    <xf numFmtId="0" fontId="46" fillId="6" borderId="49" xfId="0" applyFont="1" applyFill="1" applyBorder="1" applyAlignment="1">
      <alignment horizontal="center" vertical="center" wrapText="1"/>
    </xf>
    <xf numFmtId="178" fontId="62" fillId="6" borderId="51" xfId="13" applyNumberFormat="1" applyFont="1" applyFill="1" applyBorder="1" applyAlignment="1">
      <alignment horizontal="left" vertical="center" wrapText="1" indent="1"/>
    </xf>
    <xf numFmtId="178" fontId="30" fillId="6" borderId="52" xfId="13" applyNumberFormat="1" applyFont="1" applyFill="1" applyBorder="1" applyAlignment="1">
      <alignment horizontal="left" vertical="center" wrapText="1" indent="1"/>
    </xf>
    <xf numFmtId="178" fontId="30" fillId="6" borderId="53" xfId="13" applyNumberFormat="1" applyFont="1" applyFill="1" applyBorder="1" applyAlignment="1">
      <alignment horizontal="left" vertical="center" wrapText="1" indent="1"/>
    </xf>
    <xf numFmtId="0" fontId="55" fillId="6" borderId="49" xfId="0" applyFont="1" applyFill="1" applyBorder="1" applyAlignment="1">
      <alignment horizontal="center" vertical="center" wrapText="1"/>
    </xf>
    <xf numFmtId="178" fontId="62" fillId="0" borderId="51" xfId="12" applyFont="1" applyBorder="1" applyAlignment="1">
      <alignment horizontal="left" vertical="center" indent="1"/>
    </xf>
    <xf numFmtId="178" fontId="30" fillId="0" borderId="52" xfId="12" applyFont="1" applyBorder="1" applyAlignment="1">
      <alignment horizontal="left" vertical="center" indent="1"/>
    </xf>
    <xf numFmtId="178" fontId="30" fillId="0" borderId="53" xfId="12" applyFont="1" applyBorder="1" applyAlignment="1">
      <alignment horizontal="left" vertical="center" indent="1"/>
    </xf>
    <xf numFmtId="0" fontId="48" fillId="0" borderId="48" xfId="0" applyFont="1" applyBorder="1" applyAlignment="1">
      <alignment horizontal="center" vertical="center" wrapText="1"/>
    </xf>
    <xf numFmtId="0" fontId="46" fillId="0" borderId="49" xfId="0" applyFont="1" applyBorder="1" applyAlignment="1">
      <alignment horizontal="center" vertical="center" wrapText="1"/>
    </xf>
    <xf numFmtId="0" fontId="46" fillId="0" borderId="50" xfId="0" applyFont="1" applyBorder="1" applyAlignment="1">
      <alignment horizontal="center" vertical="center" wrapText="1"/>
    </xf>
    <xf numFmtId="0" fontId="38" fillId="0" borderId="0" xfId="0" applyFont="1" applyAlignment="1">
      <alignment horizontal="right" vertical="top"/>
    </xf>
    <xf numFmtId="0" fontId="55" fillId="0" borderId="49" xfId="0" applyFont="1" applyBorder="1" applyAlignment="1">
      <alignment horizontal="center" vertical="center" wrapText="1"/>
    </xf>
    <xf numFmtId="0" fontId="46" fillId="0" borderId="46" xfId="0" applyFont="1" applyBorder="1" applyAlignment="1">
      <alignment horizontal="center" vertical="center" wrapText="1"/>
    </xf>
    <xf numFmtId="178" fontId="30" fillId="7" borderId="57" xfId="13" applyNumberFormat="1" applyFont="1" applyFill="1" applyBorder="1" applyAlignment="1">
      <alignment horizontal="left" vertical="center" wrapText="1" indent="1"/>
    </xf>
    <xf numFmtId="0" fontId="46" fillId="0" borderId="58" xfId="0" applyFont="1" applyBorder="1" applyAlignment="1">
      <alignment horizontal="center" vertical="center" wrapText="1"/>
    </xf>
    <xf numFmtId="0" fontId="44" fillId="0" borderId="0" xfId="13" applyFont="1" applyFill="1" applyBorder="1" applyAlignment="1">
      <alignment horizontal="center" vertical="center" wrapText="1"/>
    </xf>
    <xf numFmtId="0" fontId="55" fillId="0" borderId="46" xfId="0" applyFont="1" applyBorder="1" applyAlignment="1">
      <alignment horizontal="center" vertical="center" wrapText="1"/>
    </xf>
    <xf numFmtId="0" fontId="46" fillId="7" borderId="58" xfId="0" applyFont="1" applyFill="1" applyBorder="1" applyAlignment="1">
      <alignment horizontal="center" vertical="center" wrapText="1"/>
    </xf>
    <xf numFmtId="0" fontId="55" fillId="0" borderId="58" xfId="0" applyFont="1" applyBorder="1" applyAlignment="1">
      <alignment horizontal="center" vertical="center" wrapText="1"/>
    </xf>
    <xf numFmtId="0" fontId="64" fillId="0" borderId="0" xfId="13" applyFont="1" applyFill="1" applyBorder="1" applyAlignment="1">
      <alignment horizontal="center" vertical="center" wrapText="1"/>
    </xf>
    <xf numFmtId="0" fontId="55" fillId="7" borderId="46" xfId="0" applyFont="1" applyFill="1" applyBorder="1" applyAlignment="1">
      <alignment horizontal="center" vertical="center" wrapText="1"/>
    </xf>
    <xf numFmtId="178" fontId="30" fillId="0" borderId="57" xfId="12" applyFont="1" applyBorder="1" applyAlignment="1">
      <alignment horizontal="left" vertical="center" indent="1"/>
    </xf>
    <xf numFmtId="0" fontId="55" fillId="7" borderId="58" xfId="0" applyFont="1" applyFill="1" applyBorder="1" applyAlignment="1">
      <alignment horizontal="center" vertical="center" wrapText="1"/>
    </xf>
    <xf numFmtId="0" fontId="46" fillId="9" borderId="46" xfId="0" applyFont="1" applyFill="1" applyBorder="1" applyAlignment="1">
      <alignment horizontal="center" vertical="center" wrapText="1"/>
    </xf>
    <xf numFmtId="0" fontId="55" fillId="9" borderId="46" xfId="0" applyFont="1" applyFill="1" applyBorder="1" applyAlignment="1">
      <alignment horizontal="center" vertical="center" wrapText="1"/>
    </xf>
    <xf numFmtId="0" fontId="37" fillId="0" borderId="60" xfId="2" applyFont="1" applyFill="1" applyBorder="1" applyAlignment="1">
      <alignment horizontal="left" vertical="top" indent="1"/>
    </xf>
    <xf numFmtId="0" fontId="37" fillId="0" borderId="61" xfId="2" applyFont="1" applyFill="1" applyBorder="1" applyAlignment="1">
      <alignment horizontal="left" vertical="top" indent="1"/>
    </xf>
    <xf numFmtId="0" fontId="37" fillId="0" borderId="62" xfId="2" applyFont="1" applyFill="1" applyBorder="1" applyAlignment="1">
      <alignment horizontal="left" vertical="top" indent="1"/>
    </xf>
    <xf numFmtId="178" fontId="56" fillId="0" borderId="64" xfId="12" applyFont="1" applyBorder="1" applyAlignment="1">
      <alignment horizontal="left" vertical="center" indent="1"/>
    </xf>
    <xf numFmtId="178" fontId="56" fillId="0" borderId="65" xfId="12" applyFont="1" applyBorder="1" applyAlignment="1">
      <alignment horizontal="left" vertical="center" indent="1"/>
    </xf>
    <xf numFmtId="0" fontId="46" fillId="0" borderId="61" xfId="0" applyFont="1" applyBorder="1" applyAlignment="1">
      <alignment horizontal="center" vertical="center" wrapText="1"/>
    </xf>
    <xf numFmtId="178" fontId="56" fillId="8" borderId="63" xfId="13" applyNumberFormat="1" applyFont="1" applyFill="1" applyBorder="1" applyAlignment="1">
      <alignment horizontal="left" vertical="center" wrapText="1" indent="1"/>
    </xf>
    <xf numFmtId="178" fontId="56" fillId="8" borderId="64" xfId="13" applyNumberFormat="1" applyFont="1" applyFill="1" applyBorder="1" applyAlignment="1">
      <alignment horizontal="left" vertical="center" wrapText="1" indent="1"/>
    </xf>
    <xf numFmtId="178" fontId="56" fillId="8" borderId="65" xfId="13" applyNumberFormat="1" applyFont="1" applyFill="1" applyBorder="1" applyAlignment="1">
      <alignment horizontal="left" vertical="center" wrapText="1" indent="1"/>
    </xf>
    <xf numFmtId="0" fontId="48" fillId="38" borderId="60" xfId="13" applyFont="1" applyFill="1" applyBorder="1" applyAlignment="1">
      <alignment horizontal="center" vertical="center" wrapText="1"/>
    </xf>
    <xf numFmtId="0" fontId="46" fillId="8" borderId="61" xfId="0" applyFont="1" applyFill="1" applyBorder="1" applyAlignment="1">
      <alignment horizontal="center" vertical="center" wrapText="1"/>
    </xf>
    <xf numFmtId="178" fontId="56" fillId="0" borderId="63" xfId="12" applyFont="1" applyBorder="1" applyAlignment="1">
      <alignment horizontal="left" vertical="center" indent="1"/>
    </xf>
    <xf numFmtId="0" fontId="48" fillId="39" borderId="60" xfId="13" applyFont="1" applyFill="1" applyBorder="1" applyAlignment="1">
      <alignment horizontal="center" vertical="center" wrapText="1"/>
    </xf>
    <xf numFmtId="0" fontId="65" fillId="0" borderId="0" xfId="0" applyFont="1" applyAlignment="1">
      <alignment horizontal="left" vertical="center" indent="1"/>
    </xf>
    <xf numFmtId="0" fontId="53" fillId="0" borderId="0" xfId="0" applyFont="1" applyAlignment="1">
      <alignment horizontal="left" vertical="center" indent="1"/>
    </xf>
    <xf numFmtId="0" fontId="48" fillId="38" borderId="66" xfId="13" applyFont="1" applyFill="1" applyBorder="1" applyAlignment="1">
      <alignment horizontal="center" vertical="center" wrapText="1"/>
    </xf>
    <xf numFmtId="178" fontId="30" fillId="8" borderId="63" xfId="13" applyNumberFormat="1" applyFont="1" applyFill="1" applyBorder="1" applyAlignment="1">
      <alignment horizontal="left" vertical="center" wrapText="1" indent="1"/>
    </xf>
    <xf numFmtId="178" fontId="30" fillId="8" borderId="64" xfId="13" applyNumberFormat="1" applyFont="1" applyFill="1" applyBorder="1" applyAlignment="1">
      <alignment horizontal="left" vertical="center" wrapText="1" indent="1"/>
    </xf>
    <xf numFmtId="178" fontId="66" fillId="0" borderId="27" xfId="12" applyFont="1" applyBorder="1" applyAlignment="1">
      <alignment horizontal="left" vertical="center" indent="1"/>
    </xf>
    <xf numFmtId="178" fontId="56" fillId="0" borderId="67" xfId="12" applyFont="1" applyBorder="1" applyAlignment="1">
      <alignment horizontal="left" vertical="center" indent="1"/>
    </xf>
    <xf numFmtId="178" fontId="56" fillId="8" borderId="69" xfId="13" applyNumberFormat="1" applyFont="1" applyFill="1" applyBorder="1" applyAlignment="1">
      <alignment horizontal="left" vertical="center" wrapText="1" indent="1"/>
    </xf>
    <xf numFmtId="178" fontId="59" fillId="8" borderId="19" xfId="13" applyNumberFormat="1" applyFont="1" applyFill="1" applyBorder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178" fontId="30" fillId="0" borderId="70" xfId="12" applyFont="1" applyBorder="1" applyAlignment="1">
      <alignment horizontal="left" vertical="center" indent="1"/>
    </xf>
    <xf numFmtId="0" fontId="46" fillId="0" borderId="71" xfId="0" applyFont="1" applyBorder="1" applyAlignment="1">
      <alignment horizontal="center" vertical="center" wrapText="1"/>
    </xf>
    <xf numFmtId="0" fontId="46" fillId="40" borderId="19" xfId="0" applyFont="1" applyFill="1" applyBorder="1" applyAlignment="1">
      <alignment horizontal="center" vertical="center" wrapText="1"/>
    </xf>
    <xf numFmtId="0" fontId="55" fillId="40" borderId="22" xfId="0" applyFont="1" applyFill="1" applyBorder="1" applyAlignment="1">
      <alignment horizontal="center" vertical="center" wrapText="1"/>
    </xf>
    <xf numFmtId="0" fontId="55" fillId="0" borderId="19" xfId="0" applyFont="1" applyBorder="1" applyAlignment="1">
      <alignment horizontal="center" vertical="center" wrapText="1"/>
    </xf>
    <xf numFmtId="178" fontId="30" fillId="0" borderId="72" xfId="12" applyFont="1" applyBorder="1" applyAlignment="1">
      <alignment horizontal="left" vertical="center" indent="1"/>
    </xf>
    <xf numFmtId="0" fontId="55" fillId="0" borderId="68" xfId="0" applyFont="1" applyBorder="1" applyAlignment="1">
      <alignment horizontal="center" vertical="center" wrapText="1"/>
    </xf>
    <xf numFmtId="178" fontId="30" fillId="0" borderId="73" xfId="12" applyFont="1" applyBorder="1" applyAlignment="1">
      <alignment horizontal="left" vertical="center" indent="1"/>
    </xf>
    <xf numFmtId="178" fontId="67" fillId="0" borderId="52" xfId="12" applyFont="1" applyBorder="1" applyAlignment="1">
      <alignment horizontal="left" vertical="center" indent="1"/>
    </xf>
    <xf numFmtId="0" fontId="55" fillId="40" borderId="49" xfId="0" applyFont="1" applyFill="1" applyBorder="1" applyAlignment="1">
      <alignment horizontal="center" vertical="center" wrapText="1"/>
    </xf>
    <xf numFmtId="178" fontId="53" fillId="6" borderId="0" xfId="13" applyNumberFormat="1" applyFont="1" applyFill="1" applyBorder="1" applyAlignment="1">
      <alignment horizontal="left" vertical="center" wrapText="1" indent="1"/>
    </xf>
    <xf numFmtId="178" fontId="68" fillId="6" borderId="0" xfId="13" applyNumberFormat="1" applyFont="1" applyFill="1" applyBorder="1" applyAlignment="1">
      <alignment horizontal="left" vertical="center" wrapText="1" indent="1"/>
    </xf>
    <xf numFmtId="178" fontId="69" fillId="6" borderId="0" xfId="13" applyNumberFormat="1" applyFont="1" applyFill="1" applyBorder="1" applyAlignment="1">
      <alignment horizontal="left" vertical="center" wrapText="1" indent="1"/>
    </xf>
    <xf numFmtId="0" fontId="55" fillId="0" borderId="74" xfId="0" applyFont="1" applyBorder="1" applyAlignment="1">
      <alignment horizontal="center" vertical="center" wrapText="1"/>
    </xf>
    <xf numFmtId="0" fontId="55" fillId="7" borderId="75" xfId="0" applyFont="1" applyFill="1" applyBorder="1" applyAlignment="1">
      <alignment horizontal="center" vertical="center" wrapText="1"/>
    </xf>
    <xf numFmtId="178" fontId="69" fillId="7" borderId="0" xfId="13" applyNumberFormat="1" applyFont="1" applyFill="1" applyBorder="1" applyAlignment="1">
      <alignment horizontal="left" vertical="center" wrapText="1" indent="1"/>
    </xf>
    <xf numFmtId="0" fontId="46" fillId="0" borderId="0" xfId="0" applyFont="1">
      <alignment vertical="top"/>
    </xf>
    <xf numFmtId="0" fontId="46" fillId="0" borderId="0" xfId="2" applyFont="1" applyFill="1" applyBorder="1" applyAlignment="1">
      <alignment vertical="center"/>
    </xf>
    <xf numFmtId="0" fontId="71" fillId="0" borderId="0" xfId="5" applyFont="1" applyFill="1" applyAlignment="1">
      <alignment horizontal="left" vertical="center"/>
    </xf>
    <xf numFmtId="0" fontId="72" fillId="0" borderId="10" xfId="2" applyFont="1" applyFill="1" applyBorder="1" applyAlignment="1">
      <alignment horizontal="left" vertical="top" indent="1"/>
    </xf>
    <xf numFmtId="0" fontId="50" fillId="0" borderId="0" xfId="0" applyFont="1">
      <alignment vertical="top"/>
    </xf>
    <xf numFmtId="0" fontId="43" fillId="0" borderId="0" xfId="0" applyFont="1" applyAlignment="1">
      <alignment horizontal="left" vertical="top" wrapText="1" indent="1"/>
    </xf>
    <xf numFmtId="0" fontId="43" fillId="9" borderId="0" xfId="13" applyFont="1" applyFill="1" applyBorder="1" applyAlignment="1">
      <alignment horizontal="left" vertical="top" wrapText="1" indent="1"/>
    </xf>
    <xf numFmtId="0" fontId="73" fillId="0" borderId="0" xfId="0" applyFont="1">
      <alignment vertical="top"/>
    </xf>
    <xf numFmtId="0" fontId="73" fillId="0" borderId="0" xfId="2" applyFont="1" applyFill="1" applyBorder="1" applyAlignment="1">
      <alignment vertical="center"/>
    </xf>
    <xf numFmtId="0" fontId="75" fillId="0" borderId="0" xfId="5" applyFont="1" applyFill="1" applyAlignment="1">
      <alignment horizontal="left" vertical="center"/>
    </xf>
    <xf numFmtId="0" fontId="76" fillId="0" borderId="9" xfId="2" applyFont="1" applyFill="1" applyBorder="1" applyAlignment="1">
      <alignment horizontal="left" vertical="top" indent="1"/>
    </xf>
    <xf numFmtId="0" fontId="77" fillId="0" borderId="0" xfId="0" applyFont="1">
      <alignment vertical="top"/>
    </xf>
    <xf numFmtId="178" fontId="65" fillId="0" borderId="0" xfId="12" applyFont="1" applyAlignment="1">
      <alignment horizontal="left" vertical="center" indent="1"/>
    </xf>
    <xf numFmtId="0" fontId="78" fillId="0" borderId="0" xfId="0" applyFont="1" applyAlignment="1">
      <alignment horizontal="left" vertical="top" wrapText="1" indent="1"/>
    </xf>
    <xf numFmtId="178" fontId="65" fillId="7" borderId="0" xfId="13" applyNumberFormat="1" applyFont="1" applyFill="1" applyBorder="1" applyAlignment="1">
      <alignment horizontal="left" vertical="center" wrapText="1" indent="1"/>
    </xf>
    <xf numFmtId="0" fontId="79" fillId="7" borderId="0" xfId="13" applyFont="1" applyFill="1" applyBorder="1" applyAlignment="1">
      <alignment horizontal="center" vertical="center" wrapText="1"/>
    </xf>
    <xf numFmtId="0" fontId="80" fillId="7" borderId="77" xfId="13" applyFont="1" applyFill="1" applyBorder="1" applyAlignment="1">
      <alignment horizontal="center" vertical="center" wrapText="1"/>
    </xf>
    <xf numFmtId="178" fontId="65" fillId="0" borderId="57" xfId="12" applyFont="1" applyBorder="1" applyAlignment="1">
      <alignment horizontal="left" vertical="center" indent="1"/>
    </xf>
    <xf numFmtId="0" fontId="79" fillId="0" borderId="0" xfId="13" applyFont="1" applyFill="1" applyBorder="1" applyAlignment="1">
      <alignment horizontal="center" vertical="center" wrapText="1"/>
    </xf>
    <xf numFmtId="178" fontId="65" fillId="0" borderId="59" xfId="12" applyFont="1" applyBorder="1" applyAlignment="1">
      <alignment horizontal="left" vertical="center" indent="1"/>
    </xf>
    <xf numFmtId="0" fontId="43" fillId="0" borderId="76" xfId="0" applyFont="1" applyBorder="1" applyAlignment="1">
      <alignment horizontal="left" vertical="top" wrapText="1" indent="1"/>
    </xf>
    <xf numFmtId="0" fontId="78" fillId="7" borderId="0" xfId="13" applyFont="1" applyFill="1" applyBorder="1" applyAlignment="1">
      <alignment horizontal="left" vertical="top" wrapText="1" indent="1"/>
    </xf>
    <xf numFmtId="178" fontId="69" fillId="0" borderId="0" xfId="12" applyFont="1" applyAlignment="1">
      <alignment horizontal="left" vertical="center" indent="1"/>
    </xf>
    <xf numFmtId="178" fontId="53" fillId="7" borderId="0" xfId="13" applyNumberFormat="1" applyFont="1" applyFill="1" applyBorder="1" applyAlignment="1">
      <alignment horizontal="left" vertical="center" wrapText="1" indent="1"/>
    </xf>
    <xf numFmtId="178" fontId="53" fillId="0" borderId="59" xfId="12" applyFont="1" applyBorder="1" applyAlignment="1">
      <alignment horizontal="left" vertical="center" indent="1"/>
    </xf>
    <xf numFmtId="0" fontId="64" fillId="0" borderId="46" xfId="13" applyFont="1" applyFill="1" applyBorder="1" applyAlignment="1">
      <alignment horizontal="center" vertical="center" wrapText="1"/>
    </xf>
    <xf numFmtId="0" fontId="64" fillId="7" borderId="78" xfId="13" applyFont="1" applyFill="1" applyBorder="1" applyAlignment="1">
      <alignment horizontal="center" vertical="center" wrapText="1"/>
    </xf>
    <xf numFmtId="0" fontId="51" fillId="9" borderId="46" xfId="0" applyFont="1" applyFill="1" applyBorder="1" applyAlignment="1">
      <alignment horizontal="center" vertical="center" wrapText="1"/>
    </xf>
    <xf numFmtId="0" fontId="51" fillId="0" borderId="46" xfId="0" applyFont="1" applyBorder="1" applyAlignment="1">
      <alignment horizontal="center" vertical="center" wrapText="1"/>
    </xf>
    <xf numFmtId="0" fontId="46" fillId="39" borderId="46" xfId="0" applyFont="1" applyFill="1" applyBorder="1" applyAlignment="1">
      <alignment horizontal="center" vertical="center" wrapText="1"/>
    </xf>
    <xf numFmtId="0" fontId="86" fillId="0" borderId="46" xfId="0" applyFont="1" applyBorder="1" applyAlignment="1">
      <alignment horizontal="center" vertical="center" wrapText="1"/>
    </xf>
    <xf numFmtId="0" fontId="46" fillId="8" borderId="46" xfId="0" applyFont="1" applyFill="1" applyBorder="1" applyAlignment="1">
      <alignment horizontal="center" vertical="center" wrapText="1"/>
    </xf>
    <xf numFmtId="178" fontId="59" fillId="8" borderId="64" xfId="13" applyNumberFormat="1" applyFont="1" applyFill="1" applyBorder="1" applyAlignment="1">
      <alignment horizontal="left" vertical="center" wrapText="1" indent="1"/>
    </xf>
    <xf numFmtId="178" fontId="59" fillId="8" borderId="63" xfId="13" applyNumberFormat="1" applyFont="1" applyFill="1" applyBorder="1" applyAlignment="1">
      <alignment horizontal="left" vertical="center" wrapText="1" indent="1"/>
    </xf>
    <xf numFmtId="0" fontId="86" fillId="8" borderId="46" xfId="0" applyFont="1" applyFill="1" applyBorder="1" applyAlignment="1">
      <alignment horizontal="center" vertical="center" wrapText="1"/>
    </xf>
    <xf numFmtId="178" fontId="87" fillId="0" borderId="27" xfId="12" applyFont="1" applyBorder="1" applyAlignment="1">
      <alignment horizontal="left" vertical="center" indent="1"/>
    </xf>
    <xf numFmtId="0" fontId="46" fillId="39" borderId="22" xfId="0" applyFont="1" applyFill="1" applyBorder="1" applyAlignment="1">
      <alignment horizontal="center" vertical="center" wrapText="1"/>
    </xf>
    <xf numFmtId="0" fontId="46" fillId="39" borderId="79" xfId="0" applyFont="1" applyFill="1" applyBorder="1" applyAlignment="1">
      <alignment horizontal="center" vertical="center" wrapText="1"/>
    </xf>
    <xf numFmtId="0" fontId="86" fillId="0" borderId="42" xfId="0" applyFont="1" applyBorder="1" applyAlignment="1">
      <alignment horizontal="center" vertical="center" wrapText="1"/>
    </xf>
    <xf numFmtId="0" fontId="46" fillId="39" borderId="42" xfId="0" applyFont="1" applyFill="1" applyBorder="1" applyAlignment="1">
      <alignment horizontal="center" vertical="center" wrapText="1"/>
    </xf>
    <xf numFmtId="0" fontId="86" fillId="0" borderId="80" xfId="0" applyFont="1" applyBorder="1" applyAlignment="1">
      <alignment horizontal="center" vertical="center" wrapText="1"/>
    </xf>
    <xf numFmtId="178" fontId="66" fillId="8" borderId="19" xfId="13" applyNumberFormat="1" applyFont="1" applyFill="1" applyBorder="1" applyAlignment="1">
      <alignment horizontal="left" vertical="center" wrapText="1" indent="1"/>
    </xf>
    <xf numFmtId="0" fontId="46" fillId="8" borderId="42" xfId="0" applyFont="1" applyFill="1" applyBorder="1" applyAlignment="1">
      <alignment horizontal="center" vertical="center" wrapText="1"/>
    </xf>
    <xf numFmtId="178" fontId="62" fillId="6" borderId="52" xfId="13" applyNumberFormat="1" applyFont="1" applyFill="1" applyBorder="1" applyAlignment="1">
      <alignment horizontal="left" vertical="center" wrapText="1" indent="1"/>
    </xf>
    <xf numFmtId="0" fontId="86" fillId="6" borderId="46" xfId="0" applyFont="1" applyFill="1" applyBorder="1" applyAlignment="1">
      <alignment horizontal="center" vertical="center" wrapText="1"/>
    </xf>
    <xf numFmtId="0" fontId="25" fillId="0" borderId="0" xfId="5" applyFont="1" applyFill="1" applyBorder="1">
      <alignment vertical="center"/>
    </xf>
    <xf numFmtId="0" fontId="24" fillId="6" borderId="46" xfId="11" applyFont="1" applyFill="1" applyBorder="1" applyAlignment="1">
      <alignment horizontal="left" vertical="center" wrapText="1" indent="1"/>
    </xf>
    <xf numFmtId="0" fontId="24" fillId="6" borderId="47" xfId="11" applyFont="1" applyFill="1" applyBorder="1" applyAlignment="1">
      <alignment horizontal="left" vertical="center" wrapText="1" indent="1"/>
    </xf>
    <xf numFmtId="0" fontId="31" fillId="6" borderId="54" xfId="11" applyFont="1" applyFill="1" applyBorder="1">
      <alignment horizontal="left" vertical="top" wrapText="1" indent="1"/>
    </xf>
    <xf numFmtId="0" fontId="31" fillId="6" borderId="55" xfId="11" applyFont="1" applyFill="1" applyBorder="1">
      <alignment horizontal="left" vertical="top" wrapText="1" indent="1"/>
    </xf>
    <xf numFmtId="0" fontId="31" fillId="6" borderId="56" xfId="11" applyFont="1" applyFill="1" applyBorder="1">
      <alignment horizontal="left" vertical="top" wrapText="1" indent="1"/>
    </xf>
    <xf numFmtId="0" fontId="29" fillId="0" borderId="4" xfId="15" applyFont="1" applyFill="1" applyBorder="1" applyAlignment="1">
      <alignment horizontal="center" vertical="top"/>
    </xf>
    <xf numFmtId="0" fontId="24" fillId="6" borderId="0" xfId="11" applyFont="1" applyFill="1" applyBorder="1" applyAlignment="1">
      <alignment horizontal="left" vertical="center" wrapText="1" indent="1"/>
    </xf>
    <xf numFmtId="0" fontId="31" fillId="6" borderId="0" xfId="11" applyFont="1" applyFill="1" applyBorder="1">
      <alignment horizontal="left" vertical="top" wrapText="1" indent="1"/>
    </xf>
    <xf numFmtId="0" fontId="32" fillId="0" borderId="0" xfId="5" applyFont="1" applyFill="1" applyBorder="1">
      <alignment vertical="center"/>
    </xf>
    <xf numFmtId="0" fontId="24" fillId="7" borderId="0" xfId="11" applyFont="1" applyFill="1" applyBorder="1" applyAlignment="1">
      <alignment horizontal="left" vertical="center" wrapText="1" indent="1"/>
    </xf>
    <xf numFmtId="0" fontId="31" fillId="7" borderId="0" xfId="11" applyFont="1" applyFill="1" applyBorder="1">
      <alignment horizontal="left" vertical="top" wrapText="1" indent="1"/>
    </xf>
    <xf numFmtId="0" fontId="74" fillId="0" borderId="0" xfId="5" applyFont="1" applyFill="1" applyBorder="1">
      <alignment vertical="center"/>
    </xf>
    <xf numFmtId="0" fontId="73" fillId="7" borderId="0" xfId="11" applyFont="1" applyFill="1" applyBorder="1" applyAlignment="1">
      <alignment horizontal="left" vertical="center" wrapText="1" indent="1"/>
    </xf>
    <xf numFmtId="0" fontId="78" fillId="7" borderId="0" xfId="11" applyFont="1" applyFill="1" applyBorder="1">
      <alignment horizontal="left" vertical="top" wrapText="1" indent="1"/>
    </xf>
    <xf numFmtId="0" fontId="51" fillId="0" borderId="0" xfId="2" applyFont="1" applyFill="1" applyBorder="1" applyAlignment="1">
      <alignment horizontal="center" vertical="center"/>
    </xf>
    <xf numFmtId="0" fontId="70" fillId="0" borderId="0" xfId="5" applyFont="1" applyFill="1" applyBorder="1">
      <alignment vertical="center"/>
    </xf>
    <xf numFmtId="0" fontId="46" fillId="9" borderId="0" xfId="11" applyFont="1" applyFill="1" applyBorder="1" applyAlignment="1">
      <alignment horizontal="left" vertical="center" wrapText="1" indent="1"/>
    </xf>
    <xf numFmtId="0" fontId="81" fillId="9" borderId="0" xfId="11" applyFont="1" applyFill="1" applyBorder="1" applyAlignment="1">
      <alignment horizontal="center" vertical="center" wrapText="1" indent="1"/>
    </xf>
    <xf numFmtId="0" fontId="34" fillId="0" borderId="0" xfId="5" applyFont="1" applyFill="1" applyBorder="1">
      <alignment vertical="center"/>
    </xf>
    <xf numFmtId="0" fontId="24" fillId="9" borderId="0" xfId="11" applyFont="1" applyFill="1" applyBorder="1" applyAlignment="1">
      <alignment horizontal="left" vertical="center" wrapText="1" indent="1"/>
    </xf>
    <xf numFmtId="0" fontId="84" fillId="9" borderId="0" xfId="11" applyFont="1" applyFill="1" applyBorder="1" applyAlignment="1">
      <alignment horizontal="center" vertical="center" wrapText="1" indent="1"/>
    </xf>
    <xf numFmtId="0" fontId="82" fillId="9" borderId="0" xfId="11" applyFont="1" applyFill="1" applyBorder="1" applyAlignment="1">
      <alignment horizontal="center" vertical="center" wrapText="1" indent="1"/>
    </xf>
    <xf numFmtId="0" fontId="52" fillId="9" borderId="0" xfId="11" applyFont="1" applyFill="1" applyBorder="1" applyAlignment="1">
      <alignment horizontal="center" vertical="center" wrapText="1" indent="1"/>
    </xf>
    <xf numFmtId="0" fontId="36" fillId="0" borderId="0" xfId="5" applyFont="1" applyFill="1" applyBorder="1">
      <alignment vertical="center"/>
    </xf>
    <xf numFmtId="0" fontId="24" fillId="8" borderId="0" xfId="11" applyFont="1" applyFill="1" applyBorder="1" applyAlignment="1">
      <alignment horizontal="left" vertical="center" wrapText="1" indent="1"/>
    </xf>
    <xf numFmtId="0" fontId="52" fillId="8" borderId="0" xfId="11" applyFont="1" applyFill="1" applyBorder="1" applyAlignment="1">
      <alignment horizontal="center" vertical="center" wrapText="1" indent="1"/>
    </xf>
    <xf numFmtId="0" fontId="24" fillId="8" borderId="64" xfId="11" applyFont="1" applyFill="1" applyBorder="1" applyAlignment="1">
      <alignment horizontal="left" vertical="center" wrapText="1" indent="1"/>
    </xf>
    <xf numFmtId="0" fontId="24" fillId="8" borderId="65" xfId="11" applyFont="1" applyFill="1" applyBorder="1" applyAlignment="1">
      <alignment horizontal="left" vertical="center" wrapText="1" indent="1"/>
    </xf>
    <xf numFmtId="0" fontId="58" fillId="8" borderId="0" xfId="11" applyFont="1" applyFill="1" applyBorder="1" applyAlignment="1">
      <alignment horizontal="left" vertical="center" wrapText="1" indent="1"/>
    </xf>
    <xf numFmtId="0" fontId="58" fillId="8" borderId="30" xfId="11" applyFont="1" applyFill="1" applyBorder="1" applyAlignment="1">
      <alignment horizontal="left" vertical="center" wrapText="1" indent="1"/>
    </xf>
    <xf numFmtId="0" fontId="43" fillId="8" borderId="32" xfId="11" applyFont="1" applyFill="1" applyBorder="1">
      <alignment horizontal="left" vertical="top" wrapText="1" indent="1"/>
    </xf>
    <xf numFmtId="0" fontId="31" fillId="8" borderId="32" xfId="11" applyFont="1" applyFill="1" applyBorder="1">
      <alignment horizontal="left" vertical="top" wrapText="1" indent="1"/>
    </xf>
    <xf numFmtId="0" fontId="31" fillId="8" borderId="33" xfId="11" applyFont="1" applyFill="1" applyBorder="1">
      <alignment horizontal="left" vertical="top" wrapText="1" indent="1"/>
    </xf>
  </cellXfs>
  <cellStyles count="50">
    <cellStyle name="20% - アクセント 1" xfId="29" builtinId="30" customBuiltin="1"/>
    <cellStyle name="20% - アクセント 2" xfId="32" builtinId="34" customBuiltin="1"/>
    <cellStyle name="20% - アクセント 3" xfId="36" builtinId="38" customBuiltin="1"/>
    <cellStyle name="20% - アクセント 4" xfId="40" builtinId="42" customBuiltin="1"/>
    <cellStyle name="20% - アクセント 5" xfId="43" builtinId="46" customBuiltin="1"/>
    <cellStyle name="20% - アクセント 6" xfId="47" builtinId="50" customBuiltin="1"/>
    <cellStyle name="40% - アクセント 1" xfId="1" builtinId="31" customBuiltin="1"/>
    <cellStyle name="40% - アクセント 2" xfId="33" builtinId="35" customBuiltin="1"/>
    <cellStyle name="40% - アクセント 3" xfId="37" builtinId="39" customBuiltin="1"/>
    <cellStyle name="40% - アクセント 4" xfId="41" builtinId="43" customBuiltin="1"/>
    <cellStyle name="40% - アクセント 5" xfId="44" builtinId="47" customBuiltin="1"/>
    <cellStyle name="40% - アクセント 6" xfId="48" builtinId="51" customBuiltin="1"/>
    <cellStyle name="60% - アクセント 1" xfId="30" builtinId="32" customBuiltin="1"/>
    <cellStyle name="60% - アクセント 2" xfId="34" builtinId="36" customBuiltin="1"/>
    <cellStyle name="60% - アクセント 3" xfId="38" builtinId="40" customBuiltin="1"/>
    <cellStyle name="60% - アクセント 4" xfId="42" builtinId="44" customBuiltin="1"/>
    <cellStyle name="60% - アクセント 5" xfId="45" builtinId="48" customBuiltin="1"/>
    <cellStyle name="60% - アクセント 6" xfId="49" builtinId="52" customBuiltin="1"/>
    <cellStyle name="アクセント 1" xfId="3" builtinId="29" customBuiltin="1"/>
    <cellStyle name="アクセント 2" xfId="31" builtinId="33" customBuiltin="1"/>
    <cellStyle name="アクセント 3" xfId="35" builtinId="37" customBuiltin="1"/>
    <cellStyle name="アクセント 4" xfId="39" builtinId="41" customBuiltin="1"/>
    <cellStyle name="アクセント 5" xfId="4" builtinId="45" customBuiltin="1"/>
    <cellStyle name="アクセント 6" xfId="46" builtinId="49" customBuiltin="1"/>
    <cellStyle name="タイトル" xfId="5" builtinId="15" customBuiltin="1"/>
    <cellStyle name="チェック セル" xfId="24" builtinId="23" customBuiltin="1"/>
    <cellStyle name="どちらでもない" xfId="19" builtinId="28" customBuiltin="1"/>
    <cellStyle name="パーセント" xfId="10" builtinId="5" customBuiltin="1"/>
    <cellStyle name="メモ" xfId="26" builtinId="10" customBuiltin="1"/>
    <cellStyle name="リンク セル" xfId="23" builtinId="24" customBuiltin="1"/>
    <cellStyle name="悪い" xfId="18" builtinId="27" customBuiltin="1"/>
    <cellStyle name="計算" xfId="22" builtinId="22" customBuiltin="1"/>
    <cellStyle name="警告文" xfId="25" builtinId="11" customBuiltin="1"/>
    <cellStyle name="桁区切り" xfId="7" builtinId="6" customBuiltin="1"/>
    <cellStyle name="桁区切り [0.00]" xfId="6" builtinId="3" customBuiltin="1"/>
    <cellStyle name="見出し 1" xfId="2" builtinId="16" customBuiltin="1"/>
    <cellStyle name="見出し 2" xfId="15" builtinId="17" customBuiltin="1"/>
    <cellStyle name="見出し 3" xfId="16" builtinId="18" customBuiltin="1"/>
    <cellStyle name="見出し 4" xfId="11" builtinId="19" customBuiltin="1"/>
    <cellStyle name="縞模様" xfId="13" xr:uid="{00000000-0005-0000-0000-000003000000}"/>
    <cellStyle name="集計" xfId="28" builtinId="25" customBuiltin="1"/>
    <cellStyle name="出力" xfId="21" builtinId="21" customBuiltin="1"/>
    <cellStyle name="設定エントリ" xfId="14" xr:uid="{00000000-0005-0000-0000-00000F000000}"/>
    <cellStyle name="説明文" xfId="27" builtinId="53" customBuiltin="1"/>
    <cellStyle name="通貨" xfId="9" builtinId="7" customBuiltin="1"/>
    <cellStyle name="通貨 [0.00]" xfId="8" builtinId="4" customBuiltin="1"/>
    <cellStyle name="日" xfId="12" xr:uid="{00000000-0005-0000-0000-000008000000}"/>
    <cellStyle name="入力" xfId="20" builtinId="20" customBuiltin="1"/>
    <cellStyle name="標準" xfId="0" builtinId="0" customBuiltin="1"/>
    <cellStyle name="良い" xfId="17" builtinId="26" customBuiltin="1"/>
  </cellStyles>
  <dxfs count="24"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  <mruColors>
      <color rgb="FFFCE2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28575</xdr:rowOff>
    </xdr:from>
    <xdr:to>
      <xdr:col>8</xdr:col>
      <xdr:colOff>47625</xdr:colOff>
      <xdr:row>1</xdr:row>
      <xdr:rowOff>1133475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BDA2C99C-FA28-4E6C-A6BA-41A6250874A7}"/>
            </a:ext>
          </a:extLst>
        </xdr:cNvPr>
        <xdr:cNvGrpSpPr/>
      </xdr:nvGrpSpPr>
      <xdr:grpSpPr>
        <a:xfrm>
          <a:off x="4229100" y="28575"/>
          <a:ext cx="5238750" cy="1219200"/>
          <a:chOff x="4076700" y="114300"/>
          <a:chExt cx="5238750" cy="1219200"/>
        </a:xfrm>
      </xdr:grpSpPr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1F9B3818-9758-870E-1102-2D7AC033827C}"/>
              </a:ext>
            </a:extLst>
          </xdr:cNvPr>
          <xdr:cNvSpPr/>
        </xdr:nvSpPr>
        <xdr:spPr>
          <a:xfrm>
            <a:off x="4076700" y="514350"/>
            <a:ext cx="4031873" cy="443648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ja-JP" altLang="en-US" sz="2000" b="1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HG創英角ｺﾞｼｯｸUB" panose="020B0909000000000000" pitchFamily="49" charset="-128"/>
                <a:ea typeface="HG創英角ｺﾞｼｯｸUB" panose="020B0909000000000000" pitchFamily="49" charset="-128"/>
              </a:rPr>
              <a:t>お得な情報やクーポンはこちら➡</a:t>
            </a:r>
          </a:p>
        </xdr:txBody>
      </xdr:sp>
      <xdr:pic>
        <xdr:nvPicPr>
          <xdr:cNvPr id="5" name="図 4">
            <a:extLst>
              <a:ext uri="{FF2B5EF4-FFF2-40B4-BE49-F238E27FC236}">
                <a16:creationId xmlns:a16="http://schemas.microsoft.com/office/drawing/2014/main" id="{C6BC7078-1128-F6EA-8D74-4F74C319D8A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8096250" y="114300"/>
            <a:ext cx="1219200" cy="1219200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0</xdr:row>
      <xdr:rowOff>66675</xdr:rowOff>
    </xdr:from>
    <xdr:to>
      <xdr:col>8</xdr:col>
      <xdr:colOff>96652</xdr:colOff>
      <xdr:row>1</xdr:row>
      <xdr:rowOff>1171575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299E4CB4-6A09-4EE6-809E-9133132FF4DE}"/>
            </a:ext>
          </a:extLst>
        </xdr:cNvPr>
        <xdr:cNvGrpSpPr/>
      </xdr:nvGrpSpPr>
      <xdr:grpSpPr>
        <a:xfrm>
          <a:off x="4200525" y="66675"/>
          <a:ext cx="5316352" cy="1219200"/>
          <a:chOff x="4008624" y="76200"/>
          <a:chExt cx="5316352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CD61CBA6-5533-B743-3F2E-CD381671A6E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8105776" y="76200"/>
            <a:ext cx="1219200" cy="1219200"/>
          </a:xfrm>
          <a:prstGeom prst="rect">
            <a:avLst/>
          </a:prstGeom>
        </xdr:spPr>
      </xdr:pic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36B49F5C-B0BD-5465-0370-0E0809D812C4}"/>
              </a:ext>
            </a:extLst>
          </xdr:cNvPr>
          <xdr:cNvSpPr/>
        </xdr:nvSpPr>
        <xdr:spPr>
          <a:xfrm>
            <a:off x="4008624" y="432398"/>
            <a:ext cx="4031873" cy="443648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ja-JP" altLang="en-US" sz="2000" b="1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HG創英角ｺﾞｼｯｸUB" panose="020B0909000000000000" pitchFamily="49" charset="-128"/>
                <a:ea typeface="HG創英角ｺﾞｼｯｸUB" panose="020B0909000000000000" pitchFamily="49" charset="-128"/>
              </a:rPr>
              <a:t>お得な情報やクーポンはこちら➡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1314450</xdr:colOff>
      <xdr:row>0</xdr:row>
      <xdr:rowOff>66675</xdr:rowOff>
    </xdr:from>
    <xdr:to>
      <xdr:col>8</xdr:col>
      <xdr:colOff>10927</xdr:colOff>
      <xdr:row>1</xdr:row>
      <xdr:rowOff>1171575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220B78F5-FA0C-44A3-860B-067CB252836B}"/>
            </a:ext>
          </a:extLst>
        </xdr:cNvPr>
        <xdr:cNvGrpSpPr/>
      </xdr:nvGrpSpPr>
      <xdr:grpSpPr>
        <a:xfrm>
          <a:off x="4114800" y="66675"/>
          <a:ext cx="5316352" cy="1219200"/>
          <a:chOff x="4008624" y="76200"/>
          <a:chExt cx="5316352" cy="1219200"/>
        </a:xfrm>
      </xdr:grpSpPr>
      <xdr:pic>
        <xdr:nvPicPr>
          <xdr:cNvPr id="7" name="図 6">
            <a:extLst>
              <a:ext uri="{FF2B5EF4-FFF2-40B4-BE49-F238E27FC236}">
                <a16:creationId xmlns:a16="http://schemas.microsoft.com/office/drawing/2014/main" id="{B6769046-1B80-529F-3931-1874E28CAE3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8105776" y="76200"/>
            <a:ext cx="1219200" cy="1219200"/>
          </a:xfrm>
          <a:prstGeom prst="rect">
            <a:avLst/>
          </a:prstGeom>
        </xdr:spPr>
      </xdr:pic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A4A045FC-5CE6-6F68-D4DF-6B171FC2CDA6}"/>
              </a:ext>
            </a:extLst>
          </xdr:cNvPr>
          <xdr:cNvSpPr/>
        </xdr:nvSpPr>
        <xdr:spPr>
          <a:xfrm>
            <a:off x="4008624" y="432398"/>
            <a:ext cx="4031873" cy="443648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ja-JP" altLang="en-US" sz="2000" b="1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HG創英角ｺﾞｼｯｸUB" panose="020B0909000000000000" pitchFamily="49" charset="-128"/>
                <a:ea typeface="HG創英角ｺﾞｼｯｸUB" panose="020B0909000000000000" pitchFamily="49" charset="-128"/>
              </a:rPr>
              <a:t>お得な情報やクーポンはこちら➡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1114425</xdr:colOff>
      <xdr:row>1</xdr:row>
      <xdr:rowOff>0</xdr:rowOff>
    </xdr:from>
    <xdr:to>
      <xdr:col>8</xdr:col>
      <xdr:colOff>40930</xdr:colOff>
      <xdr:row>1</xdr:row>
      <xdr:rowOff>1209675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1B03BB12-CEA1-4318-842C-D100B635E0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7392" t="25807" r="20715" b="33467"/>
        <a:stretch/>
      </xdr:blipFill>
      <xdr:spPr>
        <a:xfrm>
          <a:off x="6562725" y="114300"/>
          <a:ext cx="2898430" cy="12096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0</xdr:row>
      <xdr:rowOff>95250</xdr:rowOff>
    </xdr:from>
    <xdr:to>
      <xdr:col>8</xdr:col>
      <xdr:colOff>115702</xdr:colOff>
      <xdr:row>1</xdr:row>
      <xdr:rowOff>1200150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6C1610F9-6267-4FB4-86B8-E35C371D56AD}"/>
            </a:ext>
          </a:extLst>
        </xdr:cNvPr>
        <xdr:cNvGrpSpPr/>
      </xdr:nvGrpSpPr>
      <xdr:grpSpPr>
        <a:xfrm>
          <a:off x="4219575" y="95250"/>
          <a:ext cx="5316352" cy="1219200"/>
          <a:chOff x="4008624" y="76200"/>
          <a:chExt cx="5316352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18E6D99E-B089-4AEE-810E-30C8D29BF3D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8105776" y="76200"/>
            <a:ext cx="1219200" cy="1219200"/>
          </a:xfrm>
          <a:prstGeom prst="rect">
            <a:avLst/>
          </a:prstGeom>
        </xdr:spPr>
      </xdr:pic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CC6AF00C-775A-E087-A38D-B8A9526F0A8C}"/>
              </a:ext>
            </a:extLst>
          </xdr:cNvPr>
          <xdr:cNvSpPr/>
        </xdr:nvSpPr>
        <xdr:spPr>
          <a:xfrm>
            <a:off x="4008624" y="432398"/>
            <a:ext cx="4031873" cy="443648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ja-JP" altLang="en-US" sz="2000" b="1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HG創英角ｺﾞｼｯｸUB" panose="020B0909000000000000" pitchFamily="49" charset="-128"/>
                <a:ea typeface="HG創英角ｺﾞｼｯｸUB" panose="020B0909000000000000" pitchFamily="49" charset="-128"/>
              </a:rPr>
              <a:t>お得な情報やクーポンはこちら➡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1208274</xdr:colOff>
      <xdr:row>0</xdr:row>
      <xdr:rowOff>76200</xdr:rowOff>
    </xdr:from>
    <xdr:to>
      <xdr:col>7</xdr:col>
      <xdr:colOff>1228726</xdr:colOff>
      <xdr:row>1</xdr:row>
      <xdr:rowOff>1181100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6239F77A-1A6B-4256-C1DC-1F07D02B739D}"/>
            </a:ext>
          </a:extLst>
        </xdr:cNvPr>
        <xdr:cNvGrpSpPr/>
      </xdr:nvGrpSpPr>
      <xdr:grpSpPr>
        <a:xfrm>
          <a:off x="4008624" y="76200"/>
          <a:ext cx="5316352" cy="1219200"/>
          <a:chOff x="4008624" y="76200"/>
          <a:chExt cx="5316352" cy="1219200"/>
        </a:xfrm>
      </xdr:grpSpPr>
      <xdr:pic>
        <xdr:nvPicPr>
          <xdr:cNvPr id="4" name="図 3">
            <a:extLst>
              <a:ext uri="{FF2B5EF4-FFF2-40B4-BE49-F238E27FC236}">
                <a16:creationId xmlns:a16="http://schemas.microsoft.com/office/drawing/2014/main" id="{2BE4BB0B-A314-2665-B8A5-A4EF48BA826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8105776" y="76200"/>
            <a:ext cx="1219200" cy="1219200"/>
          </a:xfrm>
          <a:prstGeom prst="rect">
            <a:avLst/>
          </a:prstGeom>
        </xdr:spPr>
      </xdr:pic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78D140DF-C252-CE95-DC10-79FAEEE39F16}"/>
              </a:ext>
            </a:extLst>
          </xdr:cNvPr>
          <xdr:cNvSpPr/>
        </xdr:nvSpPr>
        <xdr:spPr>
          <a:xfrm>
            <a:off x="4008624" y="432398"/>
            <a:ext cx="4031873" cy="443648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ja-JP" altLang="en-US" sz="2000" b="1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HG創英角ｺﾞｼｯｸUB" panose="020B0909000000000000" pitchFamily="49" charset="-128"/>
                <a:ea typeface="HG創英角ｺﾞｼｯｸUB" panose="020B0909000000000000" pitchFamily="49" charset="-128"/>
              </a:rPr>
              <a:t>お得な情報やクーポンはこちら➡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923925</xdr:colOff>
      <xdr:row>1</xdr:row>
      <xdr:rowOff>1</xdr:rowOff>
    </xdr:from>
    <xdr:to>
      <xdr:col>7</xdr:col>
      <xdr:colOff>1219199</xdr:colOff>
      <xdr:row>1</xdr:row>
      <xdr:rowOff>971551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AEBCC6AF-22E6-0CFC-2583-7E6026468167}"/>
            </a:ext>
          </a:extLst>
        </xdr:cNvPr>
        <xdr:cNvGrpSpPr/>
      </xdr:nvGrpSpPr>
      <xdr:grpSpPr>
        <a:xfrm>
          <a:off x="5048250" y="114301"/>
          <a:ext cx="4267199" cy="971550"/>
          <a:chOff x="3714115" y="114301"/>
          <a:chExt cx="5601335" cy="1027755"/>
        </a:xfrm>
      </xdr:grpSpPr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B73462F3-E5FA-4A5C-AC15-12859CF5204A}"/>
              </a:ext>
            </a:extLst>
          </xdr:cNvPr>
          <xdr:cNvSpPr/>
        </xdr:nvSpPr>
        <xdr:spPr>
          <a:xfrm>
            <a:off x="3714115" y="376277"/>
            <a:ext cx="4376042" cy="394972"/>
          </a:xfrm>
          <a:prstGeom prst="rect">
            <a:avLst/>
          </a:prstGeom>
          <a:noFill/>
        </xdr:spPr>
        <xdr:txBody>
          <a:bodyPr wrap="square" lIns="91440" tIns="45720" rIns="91440" bIns="45720">
            <a:spAutoFit/>
          </a:bodyPr>
          <a:lstStyle/>
          <a:p>
            <a:pPr algn="ctr"/>
            <a:r>
              <a:rPr lang="ja-JP" altLang="en-US" sz="1600" b="1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HG創英角ｺﾞｼｯｸUB" panose="020B0909000000000000" pitchFamily="49" charset="-128"/>
                <a:ea typeface="HG創英角ｺﾞｼｯｸUB" panose="020B0909000000000000" pitchFamily="49" charset="-128"/>
              </a:rPr>
              <a:t>お得な情報やクーポンはこちら➡</a:t>
            </a:r>
          </a:p>
        </xdr:txBody>
      </xdr:sp>
      <xdr:pic>
        <xdr:nvPicPr>
          <xdr:cNvPr id="5" name="図 4">
            <a:extLst>
              <a:ext uri="{FF2B5EF4-FFF2-40B4-BE49-F238E27FC236}">
                <a16:creationId xmlns:a16="http://schemas.microsoft.com/office/drawing/2014/main" id="{1FE1F242-8E68-43AC-8242-C96527A615D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8096250" y="114301"/>
            <a:ext cx="1219200" cy="1027755"/>
          </a:xfrm>
          <a:prstGeom prst="rect">
            <a:avLst/>
          </a:prstGeom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0</xdr:row>
      <xdr:rowOff>9525</xdr:rowOff>
    </xdr:from>
    <xdr:to>
      <xdr:col>8</xdr:col>
      <xdr:colOff>38100</xdr:colOff>
      <xdr:row>1</xdr:row>
      <xdr:rowOff>1114425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3F83C1F2-BB36-4DC5-8B93-39F318CA2799}"/>
            </a:ext>
          </a:extLst>
        </xdr:cNvPr>
        <xdr:cNvGrpSpPr/>
      </xdr:nvGrpSpPr>
      <xdr:grpSpPr>
        <a:xfrm>
          <a:off x="4219575" y="9525"/>
          <a:ext cx="5238750" cy="1219200"/>
          <a:chOff x="4076700" y="114300"/>
          <a:chExt cx="5238750" cy="1219200"/>
        </a:xfrm>
      </xdr:grpSpPr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A02DF35D-00E6-AB71-E5BE-B9F760DC7302}"/>
              </a:ext>
            </a:extLst>
          </xdr:cNvPr>
          <xdr:cNvSpPr/>
        </xdr:nvSpPr>
        <xdr:spPr>
          <a:xfrm>
            <a:off x="4076700" y="514350"/>
            <a:ext cx="4031873" cy="443648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ja-JP" altLang="en-US" sz="2000" b="1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HG創英角ｺﾞｼｯｸUB" panose="020B0909000000000000" pitchFamily="49" charset="-128"/>
                <a:ea typeface="HG創英角ｺﾞｼｯｸUB" panose="020B0909000000000000" pitchFamily="49" charset="-128"/>
              </a:rPr>
              <a:t>お得な情報やクーポンはこちら➡</a:t>
            </a:r>
          </a:p>
        </xdr:txBody>
      </xdr:sp>
      <xdr:pic>
        <xdr:nvPicPr>
          <xdr:cNvPr id="9" name="図 8">
            <a:extLst>
              <a:ext uri="{FF2B5EF4-FFF2-40B4-BE49-F238E27FC236}">
                <a16:creationId xmlns:a16="http://schemas.microsoft.com/office/drawing/2014/main" id="{25DEE1D7-B034-BCC5-1115-0C904160BD5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8096250" y="114300"/>
            <a:ext cx="1219200" cy="1219200"/>
          </a:xfrm>
          <a:prstGeom prst="rect">
            <a:avLst/>
          </a:prstGeom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0</xdr:row>
      <xdr:rowOff>0</xdr:rowOff>
    </xdr:from>
    <xdr:to>
      <xdr:col>7</xdr:col>
      <xdr:colOff>1276350</xdr:colOff>
      <xdr:row>1</xdr:row>
      <xdr:rowOff>1104900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9E75E70B-B38D-4334-88D5-C0EA82A8F655}"/>
            </a:ext>
          </a:extLst>
        </xdr:cNvPr>
        <xdr:cNvGrpSpPr/>
      </xdr:nvGrpSpPr>
      <xdr:grpSpPr>
        <a:xfrm>
          <a:off x="4133850" y="0"/>
          <a:ext cx="5238750" cy="1219200"/>
          <a:chOff x="4076700" y="114300"/>
          <a:chExt cx="5238750" cy="1219200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AEFA3CC5-4E4A-F2B3-6B85-1D7036DA0C3A}"/>
              </a:ext>
            </a:extLst>
          </xdr:cNvPr>
          <xdr:cNvSpPr/>
        </xdr:nvSpPr>
        <xdr:spPr>
          <a:xfrm>
            <a:off x="4076700" y="514350"/>
            <a:ext cx="4031873" cy="443648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ja-JP" altLang="en-US" sz="2000" b="1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HG創英角ｺﾞｼｯｸUB" panose="020B0909000000000000" pitchFamily="49" charset="-128"/>
                <a:ea typeface="HG創英角ｺﾞｼｯｸUB" panose="020B0909000000000000" pitchFamily="49" charset="-128"/>
              </a:rPr>
              <a:t>お得な情報やクーポンはこちら➡</a:t>
            </a:r>
          </a:p>
        </xdr:txBody>
      </xdr:sp>
      <xdr:pic>
        <xdr:nvPicPr>
          <xdr:cNvPr id="5" name="図 4">
            <a:extLst>
              <a:ext uri="{FF2B5EF4-FFF2-40B4-BE49-F238E27FC236}">
                <a16:creationId xmlns:a16="http://schemas.microsoft.com/office/drawing/2014/main" id="{F20BC988-2F96-29F8-ED28-8A7CF39D98E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8096250" y="114300"/>
            <a:ext cx="1219200" cy="1219200"/>
          </a:xfrm>
          <a:prstGeom prst="rect">
            <a:avLst/>
          </a:prstGeom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9525</xdr:rowOff>
    </xdr:from>
    <xdr:to>
      <xdr:col>8</xdr:col>
      <xdr:colOff>47625</xdr:colOff>
      <xdr:row>1</xdr:row>
      <xdr:rowOff>1114425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17F948DD-CAF2-4EF2-B545-464186248888}"/>
            </a:ext>
          </a:extLst>
        </xdr:cNvPr>
        <xdr:cNvGrpSpPr/>
      </xdr:nvGrpSpPr>
      <xdr:grpSpPr>
        <a:xfrm>
          <a:off x="4229100" y="9525"/>
          <a:ext cx="5238750" cy="1219200"/>
          <a:chOff x="4076700" y="114300"/>
          <a:chExt cx="5238750" cy="1219200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3C231061-1354-E13E-C80E-45D2091A4DC4}"/>
              </a:ext>
            </a:extLst>
          </xdr:cNvPr>
          <xdr:cNvSpPr/>
        </xdr:nvSpPr>
        <xdr:spPr>
          <a:xfrm>
            <a:off x="4076700" y="514350"/>
            <a:ext cx="4031873" cy="443648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ja-JP" altLang="en-US" sz="2000" b="1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HG創英角ｺﾞｼｯｸUB" panose="020B0909000000000000" pitchFamily="49" charset="-128"/>
                <a:ea typeface="HG創英角ｺﾞｼｯｸUB" panose="020B0909000000000000" pitchFamily="49" charset="-128"/>
              </a:rPr>
              <a:t>お得な情報やクーポンはこちら➡</a:t>
            </a:r>
          </a:p>
        </xdr:txBody>
      </xdr:sp>
      <xdr:pic>
        <xdr:nvPicPr>
          <xdr:cNvPr id="8" name="図 7">
            <a:extLst>
              <a:ext uri="{FF2B5EF4-FFF2-40B4-BE49-F238E27FC236}">
                <a16:creationId xmlns:a16="http://schemas.microsoft.com/office/drawing/2014/main" id="{25502D22-9480-7168-1D87-1C5D54283CD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8096250" y="114300"/>
            <a:ext cx="1219200" cy="1219200"/>
          </a:xfrm>
          <a:prstGeom prst="rect">
            <a:avLst/>
          </a:prstGeom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0</xdr:row>
      <xdr:rowOff>66675</xdr:rowOff>
    </xdr:from>
    <xdr:to>
      <xdr:col>8</xdr:col>
      <xdr:colOff>133350</xdr:colOff>
      <xdr:row>1</xdr:row>
      <xdr:rowOff>1171575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BE5234BD-DF96-4B56-BF59-00E6F6E44DB4}"/>
            </a:ext>
          </a:extLst>
        </xdr:cNvPr>
        <xdr:cNvGrpSpPr/>
      </xdr:nvGrpSpPr>
      <xdr:grpSpPr>
        <a:xfrm>
          <a:off x="4314825" y="66675"/>
          <a:ext cx="5238750" cy="1219200"/>
          <a:chOff x="4076700" y="114300"/>
          <a:chExt cx="5238750" cy="1219200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8ADD831-2B90-81D3-3872-D1539C7E3CF7}"/>
              </a:ext>
            </a:extLst>
          </xdr:cNvPr>
          <xdr:cNvSpPr/>
        </xdr:nvSpPr>
        <xdr:spPr>
          <a:xfrm>
            <a:off x="4076700" y="514350"/>
            <a:ext cx="4031873" cy="443648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ja-JP" altLang="en-US" sz="2000" b="1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HG創英角ｺﾞｼｯｸUB" panose="020B0909000000000000" pitchFamily="49" charset="-128"/>
                <a:ea typeface="HG創英角ｺﾞｼｯｸUB" panose="020B0909000000000000" pitchFamily="49" charset="-128"/>
              </a:rPr>
              <a:t>お得な情報やクーポンはこちら➡</a:t>
            </a:r>
          </a:p>
        </xdr:txBody>
      </xdr:sp>
      <xdr:pic>
        <xdr:nvPicPr>
          <xdr:cNvPr id="5" name="図 4">
            <a:extLst>
              <a:ext uri="{FF2B5EF4-FFF2-40B4-BE49-F238E27FC236}">
                <a16:creationId xmlns:a16="http://schemas.microsoft.com/office/drawing/2014/main" id="{20B78926-0627-51DB-FF9B-77800CF549F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8096250" y="114300"/>
            <a:ext cx="1219200" cy="1219200"/>
          </a:xfrm>
          <a:prstGeom prst="rect">
            <a:avLst/>
          </a:prstGeom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133350</xdr:colOff>
      <xdr:row>0</xdr:row>
      <xdr:rowOff>0</xdr:rowOff>
    </xdr:from>
    <xdr:to>
      <xdr:col>8</xdr:col>
      <xdr:colOff>76200</xdr:colOff>
      <xdr:row>1</xdr:row>
      <xdr:rowOff>1104900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B28E0968-1F99-46C2-A667-167DCC8A6D62}"/>
            </a:ext>
          </a:extLst>
        </xdr:cNvPr>
        <xdr:cNvGrpSpPr/>
      </xdr:nvGrpSpPr>
      <xdr:grpSpPr>
        <a:xfrm>
          <a:off x="4257675" y="0"/>
          <a:ext cx="5238750" cy="1219200"/>
          <a:chOff x="4076700" y="114300"/>
          <a:chExt cx="5238750" cy="1219200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90561332-A7D7-B783-A648-2D5F0A7DB3E9}"/>
              </a:ext>
            </a:extLst>
          </xdr:cNvPr>
          <xdr:cNvSpPr/>
        </xdr:nvSpPr>
        <xdr:spPr>
          <a:xfrm>
            <a:off x="4076700" y="514350"/>
            <a:ext cx="4031873" cy="443648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ja-JP" altLang="en-US" sz="2000" b="1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HG創英角ｺﾞｼｯｸUB" panose="020B0909000000000000" pitchFamily="49" charset="-128"/>
                <a:ea typeface="HG創英角ｺﾞｼｯｸUB" panose="020B0909000000000000" pitchFamily="49" charset="-128"/>
              </a:rPr>
              <a:t>お得な情報やクーポンはこちら➡</a:t>
            </a:r>
          </a:p>
        </xdr:txBody>
      </xdr:sp>
      <xdr:pic>
        <xdr:nvPicPr>
          <xdr:cNvPr id="8" name="図 7">
            <a:extLst>
              <a:ext uri="{FF2B5EF4-FFF2-40B4-BE49-F238E27FC236}">
                <a16:creationId xmlns:a16="http://schemas.microsoft.com/office/drawing/2014/main" id="{9A638609-CBBD-40C1-B2EB-85ED617EA50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8096250" y="114300"/>
            <a:ext cx="1219200" cy="121920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5">
      <a:majorFont>
        <a:latin typeface="Cambria"/>
        <a:ea typeface=""/>
        <a:cs typeface=""/>
      </a:majorFont>
      <a:minorFont>
        <a:latin typeface="Lucida Br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8" tint="0.59999389629810485"/>
    <pageSetUpPr autoPageBreaks="0" fitToPage="1"/>
  </sheetPr>
  <dimension ref="A1:L22"/>
  <sheetViews>
    <sheetView showGridLines="0" tabSelected="1" topLeftCell="A4" zoomScaleNormal="100" workbookViewId="0">
      <selection activeCell="D8" sqref="D8"/>
    </sheetView>
  </sheetViews>
  <sheetFormatPr defaultColWidth="8.88671875" defaultRowHeight="15.75" x14ac:dyDescent="0.25"/>
  <cols>
    <col min="1" max="1" width="1.77734375" style="19" customWidth="1"/>
    <col min="2" max="8" width="15.44140625" style="19" customWidth="1"/>
    <col min="9" max="9" width="1.77734375" style="19" customWidth="1"/>
    <col min="10" max="10" width="8.77734375" style="19" customWidth="1"/>
    <col min="11" max="12" width="12.44140625" style="19" customWidth="1"/>
    <col min="13" max="13" width="1.77734375" style="19" customWidth="1"/>
    <col min="14" max="16384" width="8.88671875" style="19"/>
  </cols>
  <sheetData>
    <row r="1" spans="1:12" ht="9" customHeight="1" x14ac:dyDescent="0.25">
      <c r="A1" s="1"/>
      <c r="B1" s="1"/>
      <c r="C1" s="1"/>
      <c r="D1" s="1"/>
      <c r="E1" s="1"/>
      <c r="F1" s="1"/>
      <c r="G1" s="1"/>
      <c r="H1" s="1"/>
      <c r="I1" s="1" t="s">
        <v>0</v>
      </c>
      <c r="J1" s="1"/>
      <c r="K1" s="1"/>
      <c r="L1" s="1"/>
    </row>
    <row r="2" spans="1:12" ht="100.5" customHeight="1" x14ac:dyDescent="0.25">
      <c r="A2" s="1"/>
      <c r="B2" s="205" t="str">
        <f>CalendarYear&amp;"年"&amp;"1月"</f>
        <v>2024年1月</v>
      </c>
      <c r="C2" s="205"/>
      <c r="D2" s="205"/>
      <c r="E2" s="2"/>
      <c r="F2" s="2"/>
      <c r="G2" s="2"/>
      <c r="H2" s="3"/>
      <c r="I2" s="1"/>
      <c r="J2" s="1"/>
      <c r="K2" s="1"/>
      <c r="L2" s="1"/>
    </row>
    <row r="3" spans="1:12" s="20" customFormat="1" ht="19.5" customHeight="1" thickBot="1" x14ac:dyDescent="0.3">
      <c r="A3" s="1"/>
      <c r="B3" s="4" t="str">
        <f>週の始まり</f>
        <v>日曜日</v>
      </c>
      <c r="C3" s="4" t="str">
        <f t="shared" ref="C3:H3" si="0">TEXT(C4,"aaaa")</f>
        <v>月曜日</v>
      </c>
      <c r="D3" s="4" t="str">
        <f t="shared" si="0"/>
        <v>火曜日</v>
      </c>
      <c r="E3" s="4" t="str">
        <f t="shared" si="0"/>
        <v>水曜日</v>
      </c>
      <c r="F3" s="4" t="str">
        <f t="shared" si="0"/>
        <v>木曜日</v>
      </c>
      <c r="G3" s="4" t="str">
        <f t="shared" si="0"/>
        <v>金曜日</v>
      </c>
      <c r="H3" s="4" t="str">
        <f t="shared" si="0"/>
        <v>土曜日</v>
      </c>
      <c r="I3" s="5"/>
      <c r="J3" s="5"/>
      <c r="K3" s="211" t="s">
        <v>1</v>
      </c>
      <c r="L3" s="211"/>
    </row>
    <row r="4" spans="1:12" s="21" customFormat="1" ht="19.5" customHeight="1" x14ac:dyDescent="0.25">
      <c r="A4" s="6"/>
      <c r="B4" s="90">
        <f t="array" ref="B4:H4">DaysAndWeeks+DATE(CalendarYear,1,1)-WEEKDAY(DATE(CalendarYear,1,1),(週の始まり="月曜日")+1)+1</f>
        <v>45291</v>
      </c>
      <c r="C4" s="84">
        <v>45292</v>
      </c>
      <c r="D4" s="84">
        <v>45293</v>
      </c>
      <c r="E4" s="84">
        <v>45294</v>
      </c>
      <c r="F4" s="84">
        <v>45295</v>
      </c>
      <c r="G4" s="84">
        <v>45296</v>
      </c>
      <c r="H4" s="91">
        <v>45297</v>
      </c>
      <c r="I4" s="6"/>
      <c r="J4" s="6"/>
      <c r="K4" s="7" t="s">
        <v>2</v>
      </c>
      <c r="L4" s="8" t="s">
        <v>3</v>
      </c>
    </row>
    <row r="5" spans="1:12" s="22" customFormat="1" ht="48" customHeight="1" x14ac:dyDescent="0.25">
      <c r="A5" s="9"/>
      <c r="B5" s="65" t="s">
        <v>23</v>
      </c>
      <c r="C5" s="65" t="s">
        <v>23</v>
      </c>
      <c r="D5" s="65" t="s">
        <v>23</v>
      </c>
      <c r="E5" s="65" t="s">
        <v>23</v>
      </c>
      <c r="F5" s="65" t="s">
        <v>23</v>
      </c>
      <c r="G5" s="190" t="s">
        <v>47</v>
      </c>
      <c r="H5" s="190" t="s">
        <v>47</v>
      </c>
      <c r="I5" s="9"/>
      <c r="J5" s="9"/>
      <c r="K5" s="10">
        <v>2024</v>
      </c>
      <c r="L5" s="11" t="s">
        <v>4</v>
      </c>
    </row>
    <row r="6" spans="1:12" s="21" customFormat="1" ht="19.5" customHeight="1" x14ac:dyDescent="0.25">
      <c r="A6" s="6"/>
      <c r="B6" s="96">
        <f t="array" ref="B6:H6">DaysAndWeeks+DATE(CalendarYear,1,1)-WEEKDAY(DATE(CalendarYear,1,1),(週の始まり="月曜日")+1)+8</f>
        <v>45298</v>
      </c>
      <c r="C6" s="203">
        <v>45299</v>
      </c>
      <c r="D6" s="97">
        <v>45300</v>
      </c>
      <c r="E6" s="97">
        <v>45301</v>
      </c>
      <c r="F6" s="97">
        <v>45302</v>
      </c>
      <c r="G6" s="97">
        <v>45303</v>
      </c>
      <c r="H6" s="98">
        <v>45304</v>
      </c>
      <c r="I6" s="6"/>
      <c r="J6" s="6"/>
      <c r="K6" s="6"/>
      <c r="L6" s="6"/>
    </row>
    <row r="7" spans="1:12" s="22" customFormat="1" ht="48" customHeight="1" x14ac:dyDescent="0.25">
      <c r="A7" s="9"/>
      <c r="B7" s="94" t="s">
        <v>16</v>
      </c>
      <c r="C7" s="204" t="s">
        <v>47</v>
      </c>
      <c r="D7" s="204" t="s">
        <v>52</v>
      </c>
      <c r="E7" s="204" t="s">
        <v>47</v>
      </c>
      <c r="F7" s="204" t="s">
        <v>49</v>
      </c>
      <c r="G7" s="204" t="s">
        <v>47</v>
      </c>
      <c r="H7" s="204" t="s">
        <v>47</v>
      </c>
      <c r="I7" s="9"/>
      <c r="J7" s="9"/>
      <c r="K7" s="9"/>
      <c r="L7" s="9"/>
    </row>
    <row r="8" spans="1:12" s="21" customFormat="1" ht="19.5" customHeight="1" x14ac:dyDescent="0.25">
      <c r="A8" s="6"/>
      <c r="B8" s="100">
        <f t="array" ref="B8:H8">DaysAndWeeks+DATE(CalendarYear,1,1)-WEEKDAY(DATE(CalendarYear,1,1),(週の始まり="月曜日")+1)+15</f>
        <v>45305</v>
      </c>
      <c r="C8" s="152">
        <v>45306</v>
      </c>
      <c r="D8" s="101">
        <v>45307</v>
      </c>
      <c r="E8" s="101">
        <v>45308</v>
      </c>
      <c r="F8" s="101">
        <v>45309</v>
      </c>
      <c r="G8" s="101">
        <v>45310</v>
      </c>
      <c r="H8" s="102">
        <v>45311</v>
      </c>
      <c r="I8" s="6"/>
      <c r="J8" s="6"/>
      <c r="K8" s="6"/>
      <c r="L8" s="6"/>
    </row>
    <row r="9" spans="1:12" s="22" customFormat="1" ht="48" customHeight="1" x14ac:dyDescent="0.25">
      <c r="A9" s="9"/>
      <c r="B9" s="103" t="s">
        <v>16</v>
      </c>
      <c r="C9" s="190" t="s">
        <v>51</v>
      </c>
      <c r="D9" s="190" t="s">
        <v>47</v>
      </c>
      <c r="E9" s="190" t="s">
        <v>47</v>
      </c>
      <c r="F9" s="190" t="s">
        <v>50</v>
      </c>
      <c r="G9" s="190" t="s">
        <v>47</v>
      </c>
      <c r="H9" s="190" t="s">
        <v>47</v>
      </c>
      <c r="I9" s="9"/>
      <c r="J9" s="9"/>
      <c r="K9" s="9"/>
      <c r="L9" s="9"/>
    </row>
    <row r="10" spans="1:12" s="21" customFormat="1" ht="19.5" customHeight="1" x14ac:dyDescent="0.25">
      <c r="A10" s="6"/>
      <c r="B10" s="96">
        <f t="array" ref="B10:H10">DaysAndWeeks+DATE(CalendarYear,1,1)-WEEKDAY(DATE(CalendarYear,1,1),(週の始まり="月曜日")+1)+22</f>
        <v>45312</v>
      </c>
      <c r="C10" s="97">
        <v>45313</v>
      </c>
      <c r="D10" s="97">
        <v>45314</v>
      </c>
      <c r="E10" s="97">
        <v>45315</v>
      </c>
      <c r="F10" s="97">
        <v>45316</v>
      </c>
      <c r="G10" s="97">
        <v>45317</v>
      </c>
      <c r="H10" s="98">
        <v>45318</v>
      </c>
      <c r="I10" s="6"/>
      <c r="J10" s="6"/>
      <c r="K10" s="6"/>
      <c r="L10" s="6"/>
    </row>
    <row r="11" spans="1:12" s="22" customFormat="1" ht="48" customHeight="1" x14ac:dyDescent="0.25">
      <c r="A11" s="9"/>
      <c r="B11" s="94" t="s">
        <v>16</v>
      </c>
      <c r="C11" s="204" t="s">
        <v>49</v>
      </c>
      <c r="D11" s="204" t="s">
        <v>47</v>
      </c>
      <c r="E11" s="204" t="s">
        <v>47</v>
      </c>
      <c r="F11" s="204" t="s">
        <v>49</v>
      </c>
      <c r="G11" s="204" t="s">
        <v>47</v>
      </c>
      <c r="H11" s="204" t="s">
        <v>50</v>
      </c>
      <c r="I11" s="9"/>
      <c r="J11" s="9"/>
      <c r="K11" s="9"/>
      <c r="L11" s="9"/>
    </row>
    <row r="12" spans="1:12" s="21" customFormat="1" ht="19.5" customHeight="1" x14ac:dyDescent="0.25">
      <c r="A12" s="6"/>
      <c r="B12" s="100">
        <f t="array" ref="B12:H12">DaysAndWeeks+DATE(CalendarYear,1,1)-WEEKDAY(DATE(CalendarYear,1,1),(週の始まり="月曜日")+1)+29</f>
        <v>45319</v>
      </c>
      <c r="C12" s="101">
        <v>45320</v>
      </c>
      <c r="D12" s="101">
        <v>45321</v>
      </c>
      <c r="E12" s="101">
        <v>45322</v>
      </c>
      <c r="F12" s="101">
        <v>45323</v>
      </c>
      <c r="G12" s="101">
        <v>45324</v>
      </c>
      <c r="H12" s="102">
        <v>45325</v>
      </c>
      <c r="I12" s="6"/>
      <c r="J12" s="6"/>
      <c r="K12" s="6"/>
      <c r="L12" s="6"/>
    </row>
    <row r="13" spans="1:12" s="22" customFormat="1" ht="48" customHeight="1" x14ac:dyDescent="0.25">
      <c r="A13" s="9"/>
      <c r="B13" s="103" t="s">
        <v>16</v>
      </c>
      <c r="C13" s="198" t="s">
        <v>47</v>
      </c>
      <c r="D13" s="198" t="s">
        <v>50</v>
      </c>
      <c r="E13" s="198" t="s">
        <v>47</v>
      </c>
      <c r="F13" s="104"/>
      <c r="G13" s="104"/>
      <c r="H13" s="105"/>
      <c r="I13" s="9"/>
      <c r="J13" s="9"/>
      <c r="K13" s="9"/>
      <c r="L13" s="9"/>
    </row>
    <row r="14" spans="1:12" s="21" customFormat="1" ht="19.5" customHeight="1" x14ac:dyDescent="0.25">
      <c r="A14" s="6"/>
      <c r="B14" s="92">
        <f t="array" ref="B14:C14">DaysAndWeeks+DATE(CalendarYear,1,1)-WEEKDAY(DATE(CalendarYear,1,1),(週の始まり="月曜日")+1)+36</f>
        <v>45326</v>
      </c>
      <c r="C14" s="93">
        <v>45327</v>
      </c>
      <c r="D14" s="206" t="s">
        <v>5</v>
      </c>
      <c r="E14" s="206"/>
      <c r="F14" s="206"/>
      <c r="G14" s="206"/>
      <c r="H14" s="207"/>
      <c r="I14" s="6"/>
      <c r="J14" s="6"/>
      <c r="K14" s="6"/>
      <c r="L14" s="6"/>
    </row>
    <row r="15" spans="1:12" s="22" customFormat="1" ht="48" customHeight="1" x14ac:dyDescent="0.25">
      <c r="A15" s="9"/>
      <c r="B15" s="94"/>
      <c r="C15" s="95"/>
      <c r="D15" s="208" t="s">
        <v>12</v>
      </c>
      <c r="E15" s="209"/>
      <c r="F15" s="209"/>
      <c r="G15" s="209"/>
      <c r="H15" s="210"/>
      <c r="I15" s="9"/>
      <c r="J15" s="9"/>
      <c r="K15" s="9"/>
      <c r="L15" s="9"/>
    </row>
    <row r="22" spans="7:7" x14ac:dyDescent="0.25">
      <c r="G22" s="106"/>
    </row>
  </sheetData>
  <mergeCells count="4">
    <mergeCell ref="B2:D2"/>
    <mergeCell ref="D14:H14"/>
    <mergeCell ref="D15:H15"/>
    <mergeCell ref="K3:L3"/>
  </mergeCells>
  <phoneticPr fontId="1" type="noConversion"/>
  <conditionalFormatting sqref="B4:G4">
    <cfRule type="expression" dxfId="23" priority="23">
      <formula>DAY(B4)&gt;8</formula>
    </cfRule>
  </conditionalFormatting>
  <conditionalFormatting sqref="B12:H12 B14:C14">
    <cfRule type="expression" dxfId="22" priority="24">
      <formula>AND(DAY(B12)&gt;=1,DAY(B12)&lt;=15)</formula>
    </cfRule>
  </conditionalFormatting>
  <dataValidations count="12">
    <dataValidation type="list" errorStyle="warning" allowBlank="1" showInputMessage="1" showErrorMessage="1" error="リストから曜日を選びます。[キャンセル] を選択し、Alt キーを押しながら下矢印キーを押して、ドロップダウン リストから曜日を選びます。" prompt="このセルで、週の最初の曜日を選択します。Alt + 下矢印キーを押してドロップダウン リストを開きます。下矢印キーで移動し、Enter キーを押して選択します。" sqref="L5" xr:uid="{00000000-0002-0000-0000-000000000000}">
      <formula1>"日曜日, 月曜日"</formula1>
    </dataValidation>
    <dataValidation allowBlank="1" showInputMessage="1" showErrorMessage="1" prompt="このブックでは、カスタムの 1 か月カレンダーを作成します。この 1 月のワークシートを使って、すべての月の年および週の最初の曜日をカスタマイズします。各月は、個別のワークシート上にあります。" sqref="A1" xr:uid="{00000000-0002-0000-0000-000001000000}"/>
    <dataValidation allowBlank="1" showInputMessage="1" showErrorMessage="1" prompt="下のセルに年を入力します" sqref="K4" xr:uid="{00000000-0002-0000-0000-000002000000}"/>
    <dataValidation allowBlank="1" showInputMessage="1" showErrorMessage="1" prompt="下のセルで週の開始日を選択します" sqref="L4" xr:uid="{00000000-0002-0000-0000-000003000000}"/>
    <dataValidation allowBlank="1" showInputMessage="1" showErrorMessage="1" prompt="このセルに年を入力します" sqref="K5" xr:uid="{00000000-0002-0000-0000-000004000000}"/>
    <dataValidation allowBlank="1" showInputMessage="1" showErrorMessage="1" prompt="この行には、このカレンダーの曜日名が含まれます。このセルには、週の最初の曜日が含まれます。週の最初の曜日を変更するには、このワークシートのセル L5 に新しい曜日を入力します。" sqref="B3" xr:uid="{00000000-0002-0000-0000-000005000000}"/>
    <dataValidation allowBlank="1" showInputMessage="1" showErrorMessage="1" prompt="この行と行 6、8、10、12、14 には、週のカレンダー日が含まれます。このセルの数字が 1 でない場合は、それは前の月の日付のものです。セル D15 にメモを入力します。" sqref="B4" xr:uid="{00000000-0002-0000-0000-000006000000}"/>
    <dataValidation allowBlank="1" showInputMessage="1" showErrorMessage="1" prompt="このセルの年は、セル K5 に入力された年に基づいて自動的に更新されます。下のカレンダーには、前の月と次の月の日付が薄い色のフォントで表示されます。" sqref="B2:D2" xr:uid="{00000000-0002-0000-0000-000007000000}"/>
    <dataValidation allowBlank="1" showInputMessage="1" showErrorMessage="1" prompt="曜日は自動的に決定されます" sqref="C3:H3" xr:uid="{00000000-0002-0000-0000-000008000000}"/>
    <dataValidation allowBlank="1" showInputMessage="1" prompt="このセルに毎月のメモを入力します" sqref="D15:H15" xr:uid="{210B306F-BCCB-4677-816A-2BECC41F39FD}"/>
    <dataValidation allowBlank="1" showInputMessage="1" prompt="下のセルに毎月のメモを入力します" sqref="D14:H14" xr:uid="{00000000-0002-0000-0000-00000B000000}"/>
    <dataValidation allowBlank="1" showInputMessage="1" showErrorMessage="1" prompt="年を入力し、下のセルでカレンダーの最初の日を選択します。これらのカレンダー設定用のセルは印刷されません。" sqref="K3" xr:uid="{00000000-0002-0000-0000-00000C000000}"/>
  </dataValidations>
  <printOptions horizontalCentered="1"/>
  <pageMargins left="0.25" right="0.25" top="0.5" bottom="0.5" header="0.3" footer="0.3"/>
  <pageSetup paperSize="9" scale="98" orientation="landscape" horizontalDpi="4294967293" r:id="rId1"/>
  <headerFooter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8" tint="0.59999389629810485"/>
    <pageSetUpPr fitToPage="1"/>
  </sheetPr>
  <dimension ref="A1:I15"/>
  <sheetViews>
    <sheetView showGridLines="0" zoomScaleNormal="100" workbookViewId="0">
      <selection activeCell="F5" sqref="F5"/>
    </sheetView>
  </sheetViews>
  <sheetFormatPr defaultColWidth="8.88671875" defaultRowHeight="15.75" x14ac:dyDescent="0.25"/>
  <cols>
    <col min="1" max="1" width="1.77734375" style="19" customWidth="1"/>
    <col min="2" max="8" width="15.44140625" style="19" customWidth="1"/>
    <col min="9" max="9" width="1.77734375" style="19" customWidth="1"/>
    <col min="10" max="16384" width="8.88671875" style="19"/>
  </cols>
  <sheetData>
    <row r="1" spans="1:9" ht="9" customHeight="1" x14ac:dyDescent="0.25">
      <c r="A1" s="1"/>
      <c r="B1" s="1"/>
      <c r="C1" s="1"/>
      <c r="D1" s="1"/>
      <c r="E1" s="1"/>
      <c r="F1" s="1"/>
      <c r="G1" s="1"/>
      <c r="H1" s="1"/>
      <c r="I1" s="1" t="s">
        <v>0</v>
      </c>
    </row>
    <row r="2" spans="1:9" ht="100.5" customHeight="1" x14ac:dyDescent="0.25">
      <c r="A2" s="1"/>
      <c r="B2" s="205" t="str">
        <f>CalendarYear&amp;"年"&amp;"2月"</f>
        <v>2024年2月</v>
      </c>
      <c r="C2" s="205"/>
      <c r="D2" s="205"/>
      <c r="E2" s="2"/>
      <c r="F2" s="2"/>
      <c r="G2" s="2"/>
      <c r="H2" s="3"/>
      <c r="I2" s="1"/>
    </row>
    <row r="3" spans="1:9" s="20" customFormat="1" ht="19.5" customHeight="1" thickBot="1" x14ac:dyDescent="0.3">
      <c r="A3" s="1"/>
      <c r="B3" s="4" t="str">
        <f>週の始まり</f>
        <v>日曜日</v>
      </c>
      <c r="C3" s="4" t="str">
        <f t="shared" ref="C3:H3" si="0">TEXT(C4,"aaaa")</f>
        <v>月曜日</v>
      </c>
      <c r="D3" s="4" t="str">
        <f t="shared" si="0"/>
        <v>火曜日</v>
      </c>
      <c r="E3" s="4" t="str">
        <f t="shared" si="0"/>
        <v>水曜日</v>
      </c>
      <c r="F3" s="4" t="str">
        <f t="shared" si="0"/>
        <v>木曜日</v>
      </c>
      <c r="G3" s="4" t="str">
        <f t="shared" si="0"/>
        <v>金曜日</v>
      </c>
      <c r="H3" s="4" t="str">
        <f t="shared" si="0"/>
        <v>土曜日</v>
      </c>
      <c r="I3" s="5"/>
    </row>
    <row r="4" spans="1:9" s="135" customFormat="1" ht="19.5" customHeight="1" x14ac:dyDescent="0.25">
      <c r="B4" s="37">
        <f t="array" ref="B4:H4">DaysAndWeeks+DATE(CalendarYear,2,1)-WEEKDAY(DATE(CalendarYear,2,1),(週の始まり="月曜日")+1)+1</f>
        <v>45319</v>
      </c>
      <c r="C4" s="37">
        <v>45320</v>
      </c>
      <c r="D4" s="37">
        <v>45321</v>
      </c>
      <c r="E4" s="37">
        <v>45322</v>
      </c>
      <c r="F4" s="37">
        <v>45323</v>
      </c>
      <c r="G4" s="37">
        <v>45324</v>
      </c>
      <c r="H4" s="37">
        <v>45325</v>
      </c>
    </row>
    <row r="5" spans="1:9" s="22" customFormat="1" ht="48" customHeight="1" x14ac:dyDescent="0.25">
      <c r="A5" s="9"/>
      <c r="B5" s="9"/>
      <c r="C5" s="9"/>
      <c r="D5" s="104"/>
      <c r="E5" s="104" t="s">
        <v>17</v>
      </c>
      <c r="F5" s="107" t="s">
        <v>24</v>
      </c>
      <c r="G5" s="104" t="s">
        <v>17</v>
      </c>
      <c r="H5" s="104" t="s">
        <v>17</v>
      </c>
      <c r="I5" s="9"/>
    </row>
    <row r="6" spans="1:9" s="135" customFormat="1" ht="19.5" customHeight="1" x14ac:dyDescent="0.25">
      <c r="B6" s="154">
        <f t="array" ref="B6:H6">DaysAndWeeks+DATE(CalendarYear,2,1)-WEEKDAY(DATE(CalendarYear,2,1),(週の始まり="月曜日")+1)+8</f>
        <v>45326</v>
      </c>
      <c r="C6" s="154">
        <v>45327</v>
      </c>
      <c r="D6" s="154">
        <v>45328</v>
      </c>
      <c r="E6" s="154">
        <v>45329</v>
      </c>
      <c r="F6" s="154">
        <v>45330</v>
      </c>
      <c r="G6" s="155">
        <v>45331</v>
      </c>
      <c r="H6" s="154">
        <v>45332</v>
      </c>
    </row>
    <row r="7" spans="1:9" s="22" customFormat="1" ht="48" customHeight="1" x14ac:dyDescent="0.25">
      <c r="A7" s="9"/>
      <c r="B7" s="94" t="s">
        <v>16</v>
      </c>
      <c r="C7" s="95" t="s">
        <v>9</v>
      </c>
      <c r="D7" s="99" t="s">
        <v>13</v>
      </c>
      <c r="E7" s="95" t="s">
        <v>9</v>
      </c>
      <c r="F7" s="153" t="s">
        <v>11</v>
      </c>
      <c r="G7" s="95" t="s">
        <v>9</v>
      </c>
      <c r="H7" s="95" t="s">
        <v>9</v>
      </c>
      <c r="I7" s="9"/>
    </row>
    <row r="8" spans="1:9" s="135" customFormat="1" ht="19.5" customHeight="1" x14ac:dyDescent="0.25">
      <c r="B8" s="37">
        <f t="array" ref="B8:H8">DaysAndWeeks+DATE(CalendarYear,2,1)-WEEKDAY(DATE(CalendarYear,2,1),(週の始まり="月曜日")+1)+15</f>
        <v>45333</v>
      </c>
      <c r="C8" s="37">
        <v>45334</v>
      </c>
      <c r="D8" s="37">
        <v>45335</v>
      </c>
      <c r="E8" s="37">
        <v>45336</v>
      </c>
      <c r="F8" s="37">
        <v>45337</v>
      </c>
      <c r="G8" s="37">
        <v>45338</v>
      </c>
      <c r="H8" s="37">
        <v>45339</v>
      </c>
    </row>
    <row r="9" spans="1:9" s="22" customFormat="1" ht="48" customHeight="1" x14ac:dyDescent="0.25">
      <c r="A9" s="9"/>
      <c r="B9" s="103" t="s">
        <v>16</v>
      </c>
      <c r="C9" s="107" t="s">
        <v>13</v>
      </c>
      <c r="D9" s="104" t="s">
        <v>17</v>
      </c>
      <c r="E9" s="104" t="s">
        <v>17</v>
      </c>
      <c r="F9" s="107" t="s">
        <v>11</v>
      </c>
      <c r="G9" s="104" t="s">
        <v>17</v>
      </c>
      <c r="H9" s="104" t="s">
        <v>17</v>
      </c>
      <c r="I9" s="9"/>
    </row>
    <row r="10" spans="1:9" s="135" customFormat="1" ht="19.5" customHeight="1" x14ac:dyDescent="0.25">
      <c r="B10" s="154">
        <f t="array" ref="B10:H10">DaysAndWeeks+DATE(CalendarYear,2,1)-WEEKDAY(DATE(CalendarYear,2,1),(週の始まり="月曜日")+1)+22</f>
        <v>45340</v>
      </c>
      <c r="C10" s="154">
        <v>45341</v>
      </c>
      <c r="D10" s="154">
        <v>45342</v>
      </c>
      <c r="E10" s="155">
        <v>45343</v>
      </c>
      <c r="F10" s="156">
        <v>45344</v>
      </c>
      <c r="G10" s="154">
        <v>45345</v>
      </c>
      <c r="H10" s="154">
        <v>45346</v>
      </c>
    </row>
    <row r="11" spans="1:9" s="22" customFormat="1" ht="48" customHeight="1" x14ac:dyDescent="0.25">
      <c r="A11" s="9"/>
      <c r="B11" s="94" t="s">
        <v>16</v>
      </c>
      <c r="C11" s="107" t="s">
        <v>15</v>
      </c>
      <c r="D11" s="95" t="s">
        <v>9</v>
      </c>
      <c r="E11" s="95" t="s">
        <v>9</v>
      </c>
      <c r="F11" s="95" t="s">
        <v>9</v>
      </c>
      <c r="G11" s="153" t="s">
        <v>11</v>
      </c>
      <c r="H11" s="95" t="s">
        <v>9</v>
      </c>
      <c r="I11" s="9"/>
    </row>
    <row r="12" spans="1:9" s="135" customFormat="1" ht="19.5" customHeight="1" x14ac:dyDescent="0.25">
      <c r="B12" s="37">
        <f t="array" ref="B12:H12">DaysAndWeeks+DATE(CalendarYear,2,1)-WEEKDAY(DATE(CalendarYear,2,1),(週の始まり="月曜日")+1)+29</f>
        <v>45347</v>
      </c>
      <c r="C12" s="37">
        <v>45348</v>
      </c>
      <c r="D12" s="37">
        <v>45349</v>
      </c>
      <c r="E12" s="37">
        <v>45350</v>
      </c>
      <c r="F12" s="37">
        <v>45351</v>
      </c>
      <c r="G12" s="37">
        <v>45352</v>
      </c>
      <c r="H12" s="37">
        <v>45353</v>
      </c>
    </row>
    <row r="13" spans="1:9" s="22" customFormat="1" ht="48" customHeight="1" x14ac:dyDescent="0.25">
      <c r="A13" s="9"/>
      <c r="B13" s="103" t="s">
        <v>16</v>
      </c>
      <c r="C13" s="104" t="s">
        <v>17</v>
      </c>
      <c r="D13" s="104" t="s">
        <v>17</v>
      </c>
      <c r="E13" s="143"/>
      <c r="F13" s="143"/>
      <c r="G13" s="143"/>
      <c r="H13" s="143"/>
      <c r="I13" s="9"/>
    </row>
    <row r="14" spans="1:9" s="21" customFormat="1" ht="19.5" customHeight="1" x14ac:dyDescent="0.25">
      <c r="A14" s="6"/>
      <c r="B14" s="25">
        <f t="array" ref="B14:C14">DaysAndWeeks+DATE(CalendarYear,2,1)-WEEKDAY(DATE(CalendarYear,2,1),(週の始まり="月曜日")+1)+36</f>
        <v>45354</v>
      </c>
      <c r="C14" s="25">
        <v>45355</v>
      </c>
      <c r="D14" s="212" t="s">
        <v>5</v>
      </c>
      <c r="E14" s="212"/>
      <c r="F14" s="212"/>
      <c r="G14" s="212"/>
      <c r="H14" s="212"/>
      <c r="I14" s="6"/>
    </row>
    <row r="15" spans="1:9" s="22" customFormat="1" ht="48" customHeight="1" x14ac:dyDescent="0.25">
      <c r="A15" s="9"/>
      <c r="B15" s="94"/>
      <c r="C15" s="12"/>
      <c r="D15" s="213" t="s">
        <v>12</v>
      </c>
      <c r="E15" s="213"/>
      <c r="F15" s="213"/>
      <c r="G15" s="213"/>
      <c r="H15" s="213"/>
      <c r="I15" s="9"/>
    </row>
  </sheetData>
  <mergeCells count="3">
    <mergeCell ref="B2:D2"/>
    <mergeCell ref="D14:H14"/>
    <mergeCell ref="D15:H15"/>
  </mergeCells>
  <phoneticPr fontId="42"/>
  <conditionalFormatting sqref="B4:G4">
    <cfRule type="expression" dxfId="21" priority="1">
      <formula>DAY(B4)&gt;8</formula>
    </cfRule>
  </conditionalFormatting>
  <conditionalFormatting sqref="B12:H12 B14:C14">
    <cfRule type="expression" dxfId="20" priority="2">
      <formula>AND(DAY(B12)&gt;=1,DAY(B12)&lt;=15)</formula>
    </cfRule>
  </conditionalFormatting>
  <dataValidations count="8">
    <dataValidation allowBlank="1" showInputMessage="1" showErrorMessage="1" prompt="曜日は自動的に決定されます" sqref="C3:H3" xr:uid="{00000000-0002-0000-0100-000000000000}"/>
    <dataValidation allowBlank="1" showInputMessage="1" showErrorMessage="1" prompt="このセルの年は、1 月のワークシートに入力された年に基づいて自動的に更新されます。下のカレンダーには、前の月と次の月の日付が薄い色のフォントで表示されます。" sqref="B2:D2" xr:uid="{00000000-0002-0000-0100-000001000000}"/>
    <dataValidation allowBlank="1" showInputMessage="1" showErrorMessage="1" prompt="この行には、このカレンダーの曜日名が含まれます。このセルには、週の最初の曜日が含まれます。最初の曜日を変更するには、1 月のワークシートのセル L5 で新しい曜日を選びます。" sqref="B3" xr:uid="{00000000-0002-0000-0100-000002000000}"/>
    <dataValidation allowBlank="1" showInputMessage="1" showErrorMessage="1" prompt="2 月の月間カレンダー" sqref="A1" xr:uid="{00000000-0002-0000-0100-000003000000}"/>
    <dataValidation allowBlank="1" showInputMessage="1" prompt="下のセルに毎月のメモを入力します" sqref="D14:H14" xr:uid="{00000000-0002-0000-0100-000004000000}"/>
    <dataValidation allowBlank="1" showInputMessage="1" prompt="このセルに毎月のメモを入力します" sqref="D15:H15" xr:uid="{00000000-0002-0000-0100-000005000000}"/>
    <dataValidation allowBlank="1" showInputMessage="1" showErrorMessage="1" prompt="この行と行 7、9、11、13、15 は、一つ上のセルのカレンダー日に関連する毎日のメモを入力するためのセルです。" sqref="B5" xr:uid="{00000000-0002-0000-0100-000006000000}"/>
    <dataValidation allowBlank="1" showInputMessage="1" showErrorMessage="1" prompt="この行と行 6、8、10、12、14 には、週のカレンダー日が含まれます。このセルの数字が 1 でない場合は、それは前の月の日付のものです。セル D15 にメモを入力します。" sqref="B4" xr:uid="{00000000-0002-0000-0100-000007000000}"/>
  </dataValidations>
  <printOptions horizontalCentered="1"/>
  <pageMargins left="0.25" right="0.25" top="0.5" bottom="0.5" header="0.3" footer="0.3"/>
  <pageSetup paperSize="9" scale="98" orientation="landscape" horizontalDpi="4294967293" r:id="rId1"/>
  <headerFooter differentFirst="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9" tint="0.59999389629810485"/>
    <pageSetUpPr fitToPage="1"/>
  </sheetPr>
  <dimension ref="A1:I15"/>
  <sheetViews>
    <sheetView showGridLines="0" topLeftCell="A7" zoomScaleNormal="100" workbookViewId="0">
      <selection activeCell="G13" sqref="G13"/>
    </sheetView>
  </sheetViews>
  <sheetFormatPr defaultColWidth="8.88671875" defaultRowHeight="15.75" x14ac:dyDescent="0.25"/>
  <cols>
    <col min="1" max="1" width="1.77734375" style="19" customWidth="1"/>
    <col min="2" max="8" width="15.44140625" style="19" customWidth="1"/>
    <col min="9" max="9" width="1.77734375" style="19" customWidth="1"/>
    <col min="10" max="10" width="10.6640625" style="19" customWidth="1"/>
    <col min="11" max="16384" width="8.88671875" style="19"/>
  </cols>
  <sheetData>
    <row r="1" spans="1:9" ht="9" customHeight="1" x14ac:dyDescent="0.25">
      <c r="A1" s="1"/>
      <c r="B1" s="1"/>
      <c r="C1" s="1"/>
      <c r="D1" s="1"/>
      <c r="E1" s="1"/>
      <c r="F1" s="1"/>
      <c r="G1" s="1"/>
      <c r="H1" s="1"/>
      <c r="I1" s="1" t="s">
        <v>0</v>
      </c>
    </row>
    <row r="2" spans="1:9" ht="100.5" customHeight="1" x14ac:dyDescent="0.25">
      <c r="A2" s="1"/>
      <c r="B2" s="214" t="str">
        <f>CalendarYear&amp;"年"&amp;"3月"</f>
        <v>2024年3月</v>
      </c>
      <c r="C2" s="214"/>
      <c r="D2" s="214"/>
      <c r="E2" s="2"/>
      <c r="F2" s="2"/>
      <c r="G2" s="2"/>
      <c r="H2" s="3"/>
      <c r="I2" s="1"/>
    </row>
    <row r="3" spans="1:9" s="20" customFormat="1" ht="19.5" customHeight="1" thickBot="1" x14ac:dyDescent="0.3">
      <c r="A3" s="1"/>
      <c r="B3" s="13" t="str">
        <f>週の始まり</f>
        <v>日曜日</v>
      </c>
      <c r="C3" s="13" t="str">
        <f t="shared" ref="C3:H3" si="0">TEXT(C4,"aaaa")</f>
        <v>月曜日</v>
      </c>
      <c r="D3" s="13" t="str">
        <f t="shared" si="0"/>
        <v>火曜日</v>
      </c>
      <c r="E3" s="13" t="str">
        <f t="shared" si="0"/>
        <v>水曜日</v>
      </c>
      <c r="F3" s="13" t="str">
        <f t="shared" si="0"/>
        <v>木曜日</v>
      </c>
      <c r="G3" s="13" t="str">
        <f t="shared" si="0"/>
        <v>金曜日</v>
      </c>
      <c r="H3" s="13" t="str">
        <f t="shared" si="0"/>
        <v>土曜日</v>
      </c>
      <c r="I3" s="5"/>
    </row>
    <row r="4" spans="1:9" s="21" customFormat="1" ht="19.5" customHeight="1" x14ac:dyDescent="0.25">
      <c r="A4" s="6"/>
      <c r="B4" s="23">
        <f t="array" ref="B4:H4">DaysAndWeeks+DATE(CalendarYear,3,1)-WEEKDAY(DATE(CalendarYear,3,1),(週の始まり="月曜日")+1)+1</f>
        <v>45347</v>
      </c>
      <c r="C4" s="23">
        <v>45348</v>
      </c>
      <c r="D4" s="23">
        <v>45349</v>
      </c>
      <c r="E4" s="23">
        <v>45350</v>
      </c>
      <c r="F4" s="23">
        <v>45351</v>
      </c>
      <c r="G4" s="23">
        <v>45352</v>
      </c>
      <c r="H4" s="23">
        <v>45353</v>
      </c>
      <c r="I4" s="6"/>
    </row>
    <row r="5" spans="1:9" s="22" customFormat="1" ht="48" customHeight="1" x14ac:dyDescent="0.25">
      <c r="A5" s="9"/>
      <c r="B5" s="9"/>
      <c r="C5" s="9"/>
      <c r="D5" s="110"/>
      <c r="E5" s="110" t="s">
        <v>17</v>
      </c>
      <c r="F5" s="112" t="s">
        <v>11</v>
      </c>
      <c r="G5" s="157" t="s">
        <v>24</v>
      </c>
      <c r="H5" s="108" t="s">
        <v>17</v>
      </c>
      <c r="I5" s="9"/>
    </row>
    <row r="6" spans="1:9" s="21" customFormat="1" ht="19.5" customHeight="1" x14ac:dyDescent="0.25">
      <c r="A6" s="6"/>
      <c r="B6" s="24">
        <f t="array" ref="B6:H6">DaysAndWeeks+DATE(CalendarYear,3,1)-WEEKDAY(DATE(CalendarYear,3,1),(週の始まり="月曜日")+1)+8</f>
        <v>45354</v>
      </c>
      <c r="C6" s="24">
        <v>45355</v>
      </c>
      <c r="D6" s="24">
        <v>45356</v>
      </c>
      <c r="E6" s="24">
        <v>45357</v>
      </c>
      <c r="F6" s="109">
        <v>45358</v>
      </c>
      <c r="G6" s="24">
        <v>45359</v>
      </c>
      <c r="H6" s="24">
        <v>45360</v>
      </c>
      <c r="I6" s="6"/>
    </row>
    <row r="7" spans="1:9" s="22" customFormat="1" ht="48" customHeight="1" x14ac:dyDescent="0.25">
      <c r="A7" s="9"/>
      <c r="B7" s="28" t="s">
        <v>6</v>
      </c>
      <c r="C7" s="113" t="s">
        <v>17</v>
      </c>
      <c r="D7" s="113" t="s">
        <v>17</v>
      </c>
      <c r="E7" s="113" t="s">
        <v>17</v>
      </c>
      <c r="F7" s="118" t="s">
        <v>25</v>
      </c>
      <c r="G7" s="113" t="s">
        <v>17</v>
      </c>
      <c r="H7" s="118" t="s">
        <v>26</v>
      </c>
      <c r="I7" s="9"/>
    </row>
    <row r="8" spans="1:9" s="21" customFormat="1" ht="19.5" customHeight="1" x14ac:dyDescent="0.25">
      <c r="A8" s="6"/>
      <c r="B8" s="23">
        <f t="array" ref="B8:H8">DaysAndWeeks+DATE(CalendarYear,3,1)-WEEKDAY(DATE(CalendarYear,3,1),(週の始まり="月曜日")+1)+15</f>
        <v>45361</v>
      </c>
      <c r="C8" s="23">
        <v>45362</v>
      </c>
      <c r="D8" s="23">
        <v>45363</v>
      </c>
      <c r="E8" s="23">
        <v>45364</v>
      </c>
      <c r="F8" s="23">
        <v>45365</v>
      </c>
      <c r="G8" s="23">
        <v>45366</v>
      </c>
      <c r="H8" s="23">
        <v>45367</v>
      </c>
      <c r="I8" s="6"/>
    </row>
    <row r="9" spans="1:9" s="22" customFormat="1" ht="48" customHeight="1" x14ac:dyDescent="0.25">
      <c r="A9" s="9"/>
      <c r="B9" s="111" t="s">
        <v>6</v>
      </c>
      <c r="C9" s="110" t="s">
        <v>17</v>
      </c>
      <c r="D9" s="110" t="s">
        <v>17</v>
      </c>
      <c r="E9" s="110" t="s">
        <v>17</v>
      </c>
      <c r="F9" s="110" t="s">
        <v>27</v>
      </c>
      <c r="G9" s="110" t="s">
        <v>17</v>
      </c>
      <c r="H9" s="110" t="s">
        <v>17</v>
      </c>
      <c r="I9" s="9"/>
    </row>
    <row r="10" spans="1:9" s="21" customFormat="1" ht="19.5" customHeight="1" x14ac:dyDescent="0.25">
      <c r="A10" s="6"/>
      <c r="B10" s="24">
        <f t="array" ref="B10:H10">DaysAndWeeks+DATE(CalendarYear,3,1)-WEEKDAY(DATE(CalendarYear,3,1),(週の始まり="月曜日")+1)+22</f>
        <v>45368</v>
      </c>
      <c r="C10" s="24">
        <v>45369</v>
      </c>
      <c r="D10" s="159">
        <v>45370</v>
      </c>
      <c r="E10" s="24">
        <v>45371</v>
      </c>
      <c r="F10" s="24">
        <v>45372</v>
      </c>
      <c r="G10" s="24">
        <v>45373</v>
      </c>
      <c r="H10" s="24">
        <v>45374</v>
      </c>
      <c r="I10" s="6"/>
    </row>
    <row r="11" spans="1:9" s="22" customFormat="1" ht="48" customHeight="1" x14ac:dyDescent="0.25">
      <c r="A11" s="9"/>
      <c r="B11" s="28" t="s">
        <v>6</v>
      </c>
      <c r="C11" s="113" t="s">
        <v>17</v>
      </c>
      <c r="D11" s="113" t="s">
        <v>17</v>
      </c>
      <c r="E11" s="113" t="s">
        <v>17</v>
      </c>
      <c r="F11" s="158" t="s">
        <v>11</v>
      </c>
      <c r="G11" s="113" t="s">
        <v>17</v>
      </c>
      <c r="H11" s="113" t="s">
        <v>17</v>
      </c>
      <c r="I11" s="9"/>
    </row>
    <row r="12" spans="1:9" s="21" customFormat="1" ht="19.5" customHeight="1" x14ac:dyDescent="0.25">
      <c r="A12" s="6"/>
      <c r="B12" s="23">
        <f t="array" ref="B12:H12">DaysAndWeeks+DATE(CalendarYear,3,1)-WEEKDAY(DATE(CalendarYear,3,1),(週の始まり="月曜日")+1)+29</f>
        <v>45375</v>
      </c>
      <c r="C12" s="23">
        <v>45376</v>
      </c>
      <c r="D12" s="23">
        <v>45377</v>
      </c>
      <c r="E12" s="23">
        <v>45378</v>
      </c>
      <c r="F12" s="23">
        <v>45379</v>
      </c>
      <c r="G12" s="23">
        <v>45380</v>
      </c>
      <c r="H12" s="23">
        <v>45381</v>
      </c>
      <c r="I12" s="6"/>
    </row>
    <row r="13" spans="1:9" s="22" customFormat="1" ht="48" customHeight="1" x14ac:dyDescent="0.25">
      <c r="A13" s="9"/>
      <c r="B13" s="111" t="s">
        <v>6</v>
      </c>
      <c r="C13" s="110" t="s">
        <v>17</v>
      </c>
      <c r="D13" s="110" t="s">
        <v>17</v>
      </c>
      <c r="E13" s="110" t="s">
        <v>17</v>
      </c>
      <c r="F13" s="115" t="s">
        <v>18</v>
      </c>
      <c r="G13" s="115" t="s">
        <v>18</v>
      </c>
      <c r="H13" s="9"/>
      <c r="I13" s="9"/>
    </row>
    <row r="14" spans="1:9" s="21" customFormat="1" ht="19.5" customHeight="1" x14ac:dyDescent="0.25">
      <c r="A14" s="6"/>
      <c r="B14" s="24">
        <f t="array" ref="B14:C14">DaysAndWeeks+DATE(CalendarYear,3,1)-WEEKDAY(DATE(CalendarYear,3,1),(週の始まり="月曜日")+1)+36</f>
        <v>45382</v>
      </c>
      <c r="C14" s="24">
        <v>45383</v>
      </c>
      <c r="D14" s="215" t="s">
        <v>5</v>
      </c>
      <c r="E14" s="215"/>
      <c r="F14" s="215"/>
      <c r="G14" s="215"/>
      <c r="H14" s="215"/>
      <c r="I14" s="6"/>
    </row>
    <row r="15" spans="1:9" s="22" customFormat="1" ht="48" customHeight="1" x14ac:dyDescent="0.25">
      <c r="A15" s="9"/>
      <c r="B15" s="14"/>
      <c r="C15" s="14"/>
      <c r="D15" s="216" t="s">
        <v>12</v>
      </c>
      <c r="E15" s="216"/>
      <c r="F15" s="216"/>
      <c r="G15" s="216"/>
      <c r="H15" s="216"/>
      <c r="I15" s="9"/>
    </row>
  </sheetData>
  <mergeCells count="3">
    <mergeCell ref="B2:D2"/>
    <mergeCell ref="D14:H14"/>
    <mergeCell ref="D15:H15"/>
  </mergeCells>
  <phoneticPr fontId="42"/>
  <conditionalFormatting sqref="B4:G4">
    <cfRule type="expression" dxfId="19" priority="1">
      <formula>DAY(B4)&gt;8</formula>
    </cfRule>
  </conditionalFormatting>
  <conditionalFormatting sqref="B12:H12 B14:C14">
    <cfRule type="expression" dxfId="18" priority="2">
      <formula>AND(DAY(B12)&gt;=1,DAY(B12)&lt;=15)</formula>
    </cfRule>
  </conditionalFormatting>
  <dataValidations count="8">
    <dataValidation allowBlank="1" showInputMessage="1" showErrorMessage="1" prompt="3 月の月間カレンダー" sqref="A1" xr:uid="{00000000-0002-0000-0200-000000000000}"/>
    <dataValidation allowBlank="1" showInputMessage="1" showErrorMessage="1" prompt="このセルの年は、1 月のワークシートに入力された年に基づいて自動的に更新されます。下のカレンダーには、前の月と次の月の日付が薄い色のフォントで表示されます。" sqref="B2:D2" xr:uid="{00000000-0002-0000-0200-000001000000}"/>
    <dataValidation allowBlank="1" showInputMessage="1" showErrorMessage="1" prompt="曜日は自動的に決定されます" sqref="C3:H3" xr:uid="{00000000-0002-0000-0200-000002000000}"/>
    <dataValidation allowBlank="1" showInputMessage="1" showErrorMessage="1" prompt="この行と行 6、8、10、12、14 には、週のカレンダー日が含まれます。このセルの数字が 1 でない場合は、それは前の月の日付のものです。セル D15 にメモを入力します。" sqref="B4" xr:uid="{00000000-0002-0000-0200-000003000000}"/>
    <dataValidation allowBlank="1" showInputMessage="1" showErrorMessage="1" prompt="この行と行 7、9、11、13、15 は、一つ上のセルのカレンダー日に関連する毎日のメモを入力するためのセルです。" sqref="B5" xr:uid="{00000000-0002-0000-0200-000004000000}"/>
    <dataValidation allowBlank="1" showInputMessage="1" prompt="このセルに毎月のメモを入力します" sqref="D15:H15" xr:uid="{C40ABBD4-663B-4349-9E23-A2D596E3F08C}"/>
    <dataValidation allowBlank="1" showInputMessage="1" prompt="下のセルに毎月のメモを入力します" sqref="D14:H14" xr:uid="{00000000-0002-0000-0200-000006000000}"/>
    <dataValidation allowBlank="1" showInputMessage="1" showErrorMessage="1" prompt="この行には、このカレンダーの曜日名が含まれます。このセルには、週の最初の曜日が含まれます。最初の曜日を変更するには、1 月のワークシートのセル L5 で新しい曜日を選びます。" sqref="B3" xr:uid="{00000000-0002-0000-0200-000007000000}"/>
  </dataValidations>
  <printOptions horizontalCentered="1"/>
  <pageMargins left="0.25" right="0.25" top="0.5" bottom="0.5" header="0.3" footer="0.3"/>
  <pageSetup paperSize="9" scale="98" orientation="landscape" horizontalDpi="4294967293" r:id="rId1"/>
  <headerFooter differentFirst="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9" tint="0.59999389629810485"/>
    <pageSetUpPr fitToPage="1"/>
  </sheetPr>
  <dimension ref="A1:J15"/>
  <sheetViews>
    <sheetView showGridLines="0" topLeftCell="A7" workbookViewId="0">
      <selection activeCell="C11" sqref="C11"/>
    </sheetView>
  </sheetViews>
  <sheetFormatPr defaultColWidth="8.88671875" defaultRowHeight="15.75" x14ac:dyDescent="0.25"/>
  <cols>
    <col min="1" max="1" width="1.77734375" style="160" customWidth="1"/>
    <col min="2" max="8" width="15.44140625" style="160" customWidth="1"/>
    <col min="9" max="9" width="1.77734375" style="160" customWidth="1"/>
    <col min="10" max="10" width="10.6640625" style="160" customWidth="1"/>
    <col min="11" max="16384" width="8.88671875" style="160"/>
  </cols>
  <sheetData>
    <row r="1" spans="1:10" ht="9" customHeight="1" x14ac:dyDescent="0.25">
      <c r="A1" s="167"/>
      <c r="B1" s="167"/>
      <c r="C1" s="167"/>
      <c r="D1" s="167"/>
      <c r="E1" s="167"/>
      <c r="F1" s="167"/>
      <c r="G1" s="167"/>
      <c r="H1" s="167"/>
      <c r="I1" s="167" t="s">
        <v>0</v>
      </c>
    </row>
    <row r="2" spans="1:10" ht="100.5" customHeight="1" x14ac:dyDescent="0.25">
      <c r="A2" s="167"/>
      <c r="B2" s="217" t="str">
        <f>CalendarYear&amp;"年"&amp;"4月"</f>
        <v>2024年4月</v>
      </c>
      <c r="C2" s="217"/>
      <c r="D2" s="217"/>
      <c r="E2" s="168"/>
      <c r="F2" s="168"/>
      <c r="G2" s="168"/>
      <c r="H2" s="169"/>
      <c r="I2" s="167"/>
    </row>
    <row r="3" spans="1:10" s="164" customFormat="1" ht="19.5" customHeight="1" thickBot="1" x14ac:dyDescent="0.3">
      <c r="A3" s="167"/>
      <c r="B3" s="170" t="str">
        <f>週の始まり</f>
        <v>日曜日</v>
      </c>
      <c r="C3" s="170" t="str">
        <f t="shared" ref="C3:H3" si="0">TEXT(C4,"aaaa")</f>
        <v>月曜日</v>
      </c>
      <c r="D3" s="170" t="str">
        <f t="shared" si="0"/>
        <v>火曜日</v>
      </c>
      <c r="E3" s="170" t="str">
        <f t="shared" si="0"/>
        <v>水曜日</v>
      </c>
      <c r="F3" s="170" t="str">
        <f t="shared" si="0"/>
        <v>木曜日</v>
      </c>
      <c r="G3" s="170" t="str">
        <f t="shared" si="0"/>
        <v>金曜日</v>
      </c>
      <c r="H3" s="170" t="str">
        <f t="shared" si="0"/>
        <v>土曜日</v>
      </c>
      <c r="I3" s="171"/>
    </row>
    <row r="4" spans="1:10" s="135" customFormat="1" ht="19.5" customHeight="1" x14ac:dyDescent="0.25">
      <c r="A4" s="134"/>
      <c r="B4" s="172">
        <f t="array" ref="B4:H4">DaysAndWeeks+DATE(CalendarYear,4,1)-WEEKDAY(DATE(CalendarYear,4,1),(週の始まり="月曜日")+1)+1</f>
        <v>45382</v>
      </c>
      <c r="C4" s="172">
        <v>45383</v>
      </c>
      <c r="D4" s="172">
        <v>45384</v>
      </c>
      <c r="E4" s="172">
        <v>45385</v>
      </c>
      <c r="F4" s="172">
        <v>45386</v>
      </c>
      <c r="G4" s="172">
        <v>45387</v>
      </c>
      <c r="H4" s="172">
        <v>45388</v>
      </c>
      <c r="I4" s="134"/>
    </row>
    <row r="5" spans="1:10" s="165" customFormat="1" ht="48" customHeight="1" x14ac:dyDescent="0.25">
      <c r="A5" s="173"/>
      <c r="B5" s="173"/>
      <c r="C5" s="173"/>
      <c r="D5" s="173"/>
      <c r="E5" s="173"/>
      <c r="F5" s="173"/>
      <c r="G5" s="108"/>
      <c r="H5" s="110" t="s">
        <v>17</v>
      </c>
      <c r="I5" s="173"/>
    </row>
    <row r="6" spans="1:10" s="135" customFormat="1" ht="19.5" customHeight="1" x14ac:dyDescent="0.25">
      <c r="A6" s="134"/>
      <c r="B6" s="174">
        <f t="array" ref="B6:H6">DaysAndWeeks+DATE(CalendarYear,4,1)-WEEKDAY(DATE(CalendarYear,4,1),(週の始まり="月曜日")+1)+8</f>
        <v>45389</v>
      </c>
      <c r="C6" s="174">
        <v>45390</v>
      </c>
      <c r="D6" s="174">
        <v>45391</v>
      </c>
      <c r="E6" s="174">
        <v>45392</v>
      </c>
      <c r="F6" s="174">
        <v>45393</v>
      </c>
      <c r="G6" s="174">
        <v>45394</v>
      </c>
      <c r="H6" s="174">
        <v>45395</v>
      </c>
      <c r="I6" s="134"/>
    </row>
    <row r="7" spans="1:10" s="165" customFormat="1" ht="48" customHeight="1" thickBot="1" x14ac:dyDescent="0.3">
      <c r="A7" s="173"/>
      <c r="B7" s="175" t="s">
        <v>6</v>
      </c>
      <c r="C7" s="113" t="s">
        <v>17</v>
      </c>
      <c r="D7" s="113" t="s">
        <v>17</v>
      </c>
      <c r="E7" s="113" t="s">
        <v>17</v>
      </c>
      <c r="F7" s="116" t="s">
        <v>11</v>
      </c>
      <c r="G7" s="176" t="s">
        <v>19</v>
      </c>
      <c r="H7" s="113" t="s">
        <v>17</v>
      </c>
      <c r="I7" s="173"/>
    </row>
    <row r="8" spans="1:10" s="135" customFormat="1" ht="19.5" customHeight="1" x14ac:dyDescent="0.25">
      <c r="A8" s="134"/>
      <c r="B8" s="172">
        <f t="array" ref="B8:H8">DaysAndWeeks+DATE(CalendarYear,4,1)-WEEKDAY(DATE(CalendarYear,4,1),(週の始まり="月曜日")+1)+15</f>
        <v>45396</v>
      </c>
      <c r="C8" s="172">
        <v>45397</v>
      </c>
      <c r="D8" s="172">
        <v>45398</v>
      </c>
      <c r="E8" s="172">
        <v>45399</v>
      </c>
      <c r="F8" s="177">
        <v>45400</v>
      </c>
      <c r="G8" s="172">
        <v>45401</v>
      </c>
      <c r="H8" s="172">
        <v>45402</v>
      </c>
      <c r="I8" s="134"/>
    </row>
    <row r="9" spans="1:10" s="165" customFormat="1" ht="48" customHeight="1" x14ac:dyDescent="0.25">
      <c r="A9" s="173"/>
      <c r="B9" s="178" t="s">
        <v>6</v>
      </c>
      <c r="C9" s="110" t="s">
        <v>17</v>
      </c>
      <c r="D9" s="110" t="s">
        <v>17</v>
      </c>
      <c r="E9" s="110" t="s">
        <v>17</v>
      </c>
      <c r="F9" s="110" t="s">
        <v>17</v>
      </c>
      <c r="G9" s="110" t="s">
        <v>17</v>
      </c>
      <c r="H9" s="114" t="s">
        <v>11</v>
      </c>
      <c r="I9" s="173"/>
    </row>
    <row r="10" spans="1:10" s="135" customFormat="1" ht="19.5" customHeight="1" x14ac:dyDescent="0.25">
      <c r="A10" s="134"/>
      <c r="B10" s="174">
        <f t="array" ref="B10:H10">DaysAndWeeks+DATE(CalendarYear,4,1)-WEEKDAY(DATE(CalendarYear,4,1),(週の始まり="月曜日")+1)+22</f>
        <v>45403</v>
      </c>
      <c r="C10" s="174">
        <v>45404</v>
      </c>
      <c r="D10" s="174">
        <v>45405</v>
      </c>
      <c r="E10" s="174">
        <v>45406</v>
      </c>
      <c r="F10" s="174">
        <v>45407</v>
      </c>
      <c r="G10" s="174">
        <v>45408</v>
      </c>
      <c r="H10" s="174">
        <v>45409</v>
      </c>
      <c r="I10" s="134"/>
    </row>
    <row r="11" spans="1:10" s="165" customFormat="1" ht="48" customHeight="1" x14ac:dyDescent="0.25">
      <c r="A11" s="173"/>
      <c r="B11" s="175" t="s">
        <v>6</v>
      </c>
      <c r="C11" s="118" t="s">
        <v>28</v>
      </c>
      <c r="D11" s="113" t="s">
        <v>17</v>
      </c>
      <c r="E11" s="113" t="s">
        <v>17</v>
      </c>
      <c r="F11" s="116" t="s">
        <v>11</v>
      </c>
      <c r="G11" s="113" t="s">
        <v>17</v>
      </c>
      <c r="H11" s="113" t="s">
        <v>17</v>
      </c>
      <c r="I11" s="173"/>
    </row>
    <row r="12" spans="1:10" s="135" customFormat="1" ht="19.5" customHeight="1" x14ac:dyDescent="0.25">
      <c r="A12" s="134"/>
      <c r="B12" s="172">
        <f t="array" ref="B12:H12">DaysAndWeeks+DATE(CalendarYear,4,1)-WEEKDAY(DATE(CalendarYear,4,1),(週の始まり="月曜日")+1)+29</f>
        <v>45410</v>
      </c>
      <c r="C12" s="172">
        <v>45411</v>
      </c>
      <c r="D12" s="172">
        <v>45412</v>
      </c>
      <c r="E12" s="172">
        <v>45413</v>
      </c>
      <c r="F12" s="179">
        <v>45414</v>
      </c>
      <c r="G12" s="172">
        <v>45415</v>
      </c>
      <c r="H12" s="172">
        <v>45416</v>
      </c>
      <c r="I12" s="134"/>
    </row>
    <row r="13" spans="1:10" s="165" customFormat="1" ht="48" customHeight="1" x14ac:dyDescent="0.25">
      <c r="A13" s="173"/>
      <c r="B13" s="178" t="s">
        <v>6</v>
      </c>
      <c r="C13" s="110" t="s">
        <v>17</v>
      </c>
      <c r="D13" s="110" t="s">
        <v>17</v>
      </c>
      <c r="E13" s="110" t="s">
        <v>17</v>
      </c>
      <c r="F13" s="114" t="s">
        <v>11</v>
      </c>
      <c r="G13" s="110" t="s">
        <v>17</v>
      </c>
      <c r="H13" s="110" t="s">
        <v>17</v>
      </c>
      <c r="I13" s="173"/>
      <c r="J13" s="180"/>
    </row>
    <row r="14" spans="1:10" s="135" customFormat="1" ht="19.5" customHeight="1" x14ac:dyDescent="0.25">
      <c r="A14" s="134"/>
      <c r="B14" s="174">
        <f t="array" ref="B14:C14">DaysAndWeeks+DATE(CalendarYear,4,1)-WEEKDAY(DATE(CalendarYear,4,1),(週の始まり="月曜日")+1)+36</f>
        <v>45417</v>
      </c>
      <c r="C14" s="174">
        <v>45418</v>
      </c>
      <c r="D14" s="218" t="s">
        <v>5</v>
      </c>
      <c r="E14" s="218"/>
      <c r="F14" s="218"/>
      <c r="G14" s="218"/>
      <c r="H14" s="218"/>
      <c r="I14" s="134"/>
    </row>
    <row r="15" spans="1:10" s="165" customFormat="1" ht="48" customHeight="1" x14ac:dyDescent="0.25">
      <c r="A15" s="173"/>
      <c r="B15" s="181"/>
      <c r="C15" s="181"/>
      <c r="D15" s="219" t="s">
        <v>12</v>
      </c>
      <c r="E15" s="219"/>
      <c r="F15" s="219"/>
      <c r="G15" s="219"/>
      <c r="H15" s="219"/>
      <c r="I15" s="173"/>
    </row>
  </sheetData>
  <mergeCells count="3">
    <mergeCell ref="B2:D2"/>
    <mergeCell ref="D14:H14"/>
    <mergeCell ref="D15:H15"/>
  </mergeCells>
  <phoneticPr fontId="42"/>
  <conditionalFormatting sqref="B4:G4">
    <cfRule type="expression" dxfId="17" priority="1">
      <formula>DAY(B4)&gt;8</formula>
    </cfRule>
  </conditionalFormatting>
  <conditionalFormatting sqref="B12:H12 B14:C14">
    <cfRule type="expression" dxfId="16" priority="2">
      <formula>AND(DAY(B12)&gt;=1,DAY(B12)&lt;=15)</formula>
    </cfRule>
  </conditionalFormatting>
  <dataValidations count="8">
    <dataValidation allowBlank="1" showInputMessage="1" showErrorMessage="1" prompt="曜日は自動的に決定されます" sqref="C3:H3" xr:uid="{00000000-0002-0000-0300-000000000000}"/>
    <dataValidation allowBlank="1" showInputMessage="1" showErrorMessage="1" prompt="このセルの年は、1 月のワークシートに入力された年に基づいて自動的に更新されます。下のカレンダーには、前の月と次の月の日付が薄い色のフォントで表示されます。" sqref="B2:D2" xr:uid="{00000000-0002-0000-0300-000001000000}"/>
    <dataValidation allowBlank="1" showInputMessage="1" showErrorMessage="1" prompt="4 月の月間カレンダー" sqref="A1" xr:uid="{00000000-0002-0000-0300-000002000000}"/>
    <dataValidation allowBlank="1" showInputMessage="1" showErrorMessage="1" prompt="この行には、このカレンダーの曜日名が含まれます。このセルには、週の最初の曜日が含まれます。最初の曜日を変更するには、1 月のワークシートのセル L5 で新しい曜日を選びます。" sqref="B3" xr:uid="{00000000-0002-0000-0300-000003000000}"/>
    <dataValidation allowBlank="1" showInputMessage="1" prompt="下のセルに毎月のメモを入力します" sqref="D14:H14" xr:uid="{00000000-0002-0000-0300-000004000000}"/>
    <dataValidation allowBlank="1" showInputMessage="1" prompt="このセルに毎月のメモを入力します" sqref="D15:H15" xr:uid="{A668709E-1B24-4E5D-B4D7-D9410B2B9C23}"/>
    <dataValidation allowBlank="1" showInputMessage="1" showErrorMessage="1" prompt="この行と行 7、9、11、13、15 は、一つ上のセルのカレンダー日に関連する毎日のメモを入力するためのセルです。" sqref="B5" xr:uid="{00000000-0002-0000-0300-000006000000}"/>
    <dataValidation allowBlank="1" showInputMessage="1" showErrorMessage="1" prompt="この行と行 6、8、10、12、14 には、週のカレンダー日が含まれます。このセルの数字が 1 でない場合は、それは前の月の日付のものです。セル D15 にメモを入力します。" sqref="B4" xr:uid="{00000000-0002-0000-0300-000007000000}"/>
  </dataValidations>
  <printOptions horizontalCentered="1"/>
  <pageMargins left="0.25" right="0.25" top="0.5" bottom="0.5" header="0.3" footer="0.3"/>
  <pageSetup paperSize="9" scale="98" orientation="landscape" horizontalDpi="4294967293" r:id="rId1"/>
  <headerFooter differentFirst="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9" tint="0.59999389629810485"/>
    <pageSetUpPr fitToPage="1"/>
  </sheetPr>
  <dimension ref="A1:J20"/>
  <sheetViews>
    <sheetView showGridLines="0" topLeftCell="A7" workbookViewId="0">
      <selection activeCell="H13" sqref="H13"/>
    </sheetView>
  </sheetViews>
  <sheetFormatPr defaultColWidth="8.88671875" defaultRowHeight="15.75" x14ac:dyDescent="0.25"/>
  <cols>
    <col min="1" max="1" width="1.77734375" style="19" customWidth="1"/>
    <col min="2" max="8" width="15.44140625" style="19" customWidth="1"/>
    <col min="9" max="9" width="1.77734375" style="19" customWidth="1"/>
    <col min="10" max="10" width="10.6640625" style="19" customWidth="1"/>
    <col min="11" max="16384" width="8.88671875" style="19"/>
  </cols>
  <sheetData>
    <row r="1" spans="1:10" ht="9" customHeight="1" x14ac:dyDescent="0.25">
      <c r="A1" s="1"/>
      <c r="B1" s="1"/>
      <c r="C1" s="1"/>
      <c r="D1" s="1"/>
      <c r="E1" s="1"/>
      <c r="F1" s="1"/>
      <c r="G1" s="1"/>
      <c r="H1" s="1"/>
      <c r="I1" s="1" t="s">
        <v>0</v>
      </c>
    </row>
    <row r="2" spans="1:10" ht="100.5" customHeight="1" x14ac:dyDescent="0.25">
      <c r="A2" s="1"/>
      <c r="B2" s="214" t="str">
        <f>CalendarYear&amp;"年"&amp;"5月"</f>
        <v>2024年5月</v>
      </c>
      <c r="C2" s="214"/>
      <c r="D2" s="214"/>
      <c r="E2" s="2"/>
      <c r="F2" s="220"/>
      <c r="G2" s="220"/>
      <c r="H2" s="220"/>
      <c r="I2" s="1"/>
      <c r="J2"/>
    </row>
    <row r="3" spans="1:10" s="20" customFormat="1" ht="19.5" customHeight="1" thickBot="1" x14ac:dyDescent="0.3">
      <c r="A3" s="1"/>
      <c r="B3" s="13" t="str">
        <f>週の始まり</f>
        <v>日曜日</v>
      </c>
      <c r="C3" s="13" t="str">
        <f t="shared" ref="C3:H3" si="0">TEXT(C4,"aaaa")</f>
        <v>月曜日</v>
      </c>
      <c r="D3" s="13" t="str">
        <f t="shared" si="0"/>
        <v>火曜日</v>
      </c>
      <c r="E3" s="13" t="str">
        <f t="shared" si="0"/>
        <v>水曜日</v>
      </c>
      <c r="F3" s="13" t="str">
        <f t="shared" si="0"/>
        <v>木曜日</v>
      </c>
      <c r="G3" s="13" t="str">
        <f t="shared" si="0"/>
        <v>金曜日</v>
      </c>
      <c r="H3" s="13" t="str">
        <f t="shared" si="0"/>
        <v>土曜日</v>
      </c>
      <c r="I3" s="5"/>
    </row>
    <row r="4" spans="1:10" s="21" customFormat="1" ht="19.5" customHeight="1" x14ac:dyDescent="0.25">
      <c r="A4" s="6"/>
      <c r="B4" s="37">
        <f t="array" ref="B4:H4">DaysAndWeeks+DATE(CalendarYear,5,1)-WEEKDAY(DATE(CalendarYear,5,1),(週の始まり="月曜日")+1)+1</f>
        <v>45410</v>
      </c>
      <c r="C4" s="37">
        <v>45411</v>
      </c>
      <c r="D4" s="37">
        <v>45412</v>
      </c>
      <c r="E4" s="182">
        <v>45413</v>
      </c>
      <c r="F4" s="182">
        <v>45414</v>
      </c>
      <c r="G4" s="182">
        <v>45415</v>
      </c>
      <c r="H4" s="37">
        <v>45416</v>
      </c>
      <c r="I4" s="6"/>
    </row>
    <row r="5" spans="1:10" s="22" customFormat="1" ht="48" customHeight="1" x14ac:dyDescent="0.25">
      <c r="A5" s="9"/>
      <c r="B5" s="29" t="s">
        <v>6</v>
      </c>
      <c r="C5" s="108" t="s">
        <v>17</v>
      </c>
      <c r="D5" s="112" t="s">
        <v>10</v>
      </c>
      <c r="E5" s="108" t="s">
        <v>17</v>
      </c>
      <c r="F5" s="108" t="s">
        <v>29</v>
      </c>
      <c r="G5" s="108" t="s">
        <v>17</v>
      </c>
      <c r="H5" s="108" t="s">
        <v>17</v>
      </c>
      <c r="I5" s="9"/>
    </row>
    <row r="6" spans="1:10" s="21" customFormat="1" ht="19.5" customHeight="1" x14ac:dyDescent="0.25">
      <c r="A6" s="6"/>
      <c r="B6" s="183">
        <f t="array" ref="B6:H6">DaysAndWeeks+DATE(CalendarYear,5,1)-WEEKDAY(DATE(CalendarYear,5,1),(週の始まり="月曜日")+1)+8</f>
        <v>45417</v>
      </c>
      <c r="C6" s="183">
        <v>45418</v>
      </c>
      <c r="D6" s="183">
        <v>45419</v>
      </c>
      <c r="E6" s="183">
        <v>45420</v>
      </c>
      <c r="F6" s="183">
        <v>45421</v>
      </c>
      <c r="G6" s="183">
        <v>45422</v>
      </c>
      <c r="H6" s="183">
        <v>45423</v>
      </c>
      <c r="I6" s="6"/>
    </row>
    <row r="7" spans="1:10" s="22" customFormat="1" ht="48" customHeight="1" x14ac:dyDescent="0.25">
      <c r="A7" s="9"/>
      <c r="B7" s="28" t="s">
        <v>6</v>
      </c>
      <c r="C7" s="113" t="s">
        <v>17</v>
      </c>
      <c r="D7" s="113" t="s">
        <v>17</v>
      </c>
      <c r="E7" s="113" t="s">
        <v>17</v>
      </c>
      <c r="F7" s="116" t="s">
        <v>30</v>
      </c>
      <c r="G7" s="113" t="s">
        <v>17</v>
      </c>
      <c r="H7" s="113" t="s">
        <v>17</v>
      </c>
      <c r="I7" s="9"/>
    </row>
    <row r="8" spans="1:10" s="21" customFormat="1" ht="19.5" customHeight="1" x14ac:dyDescent="0.25">
      <c r="A8" s="6"/>
      <c r="B8" s="37">
        <f t="array" ref="B8:H8">DaysAndWeeks+DATE(CalendarYear,5,1)-WEEKDAY(DATE(CalendarYear,5,1),(週の始まり="月曜日")+1)+15</f>
        <v>45424</v>
      </c>
      <c r="C8" s="37">
        <v>45425</v>
      </c>
      <c r="D8" s="37">
        <v>45426</v>
      </c>
      <c r="E8" s="37">
        <v>45427</v>
      </c>
      <c r="F8" s="184">
        <v>45428</v>
      </c>
      <c r="G8" s="37">
        <v>45429</v>
      </c>
      <c r="H8" s="37">
        <v>45430</v>
      </c>
      <c r="I8" s="6"/>
    </row>
    <row r="9" spans="1:10" s="22" customFormat="1" ht="48" customHeight="1" x14ac:dyDescent="0.25">
      <c r="A9" s="9"/>
      <c r="B9" s="111" t="s">
        <v>6</v>
      </c>
      <c r="C9" s="112" t="s">
        <v>20</v>
      </c>
      <c r="D9" s="112" t="s">
        <v>20</v>
      </c>
      <c r="E9" s="108" t="s">
        <v>17</v>
      </c>
      <c r="F9" s="112" t="s">
        <v>31</v>
      </c>
      <c r="G9" s="185" t="s">
        <v>18</v>
      </c>
      <c r="H9" s="112" t="s">
        <v>11</v>
      </c>
      <c r="I9" s="9"/>
    </row>
    <row r="10" spans="1:10" s="21" customFormat="1" ht="19.5" customHeight="1" x14ac:dyDescent="0.25">
      <c r="A10" s="6"/>
      <c r="B10" s="183">
        <f t="array" ref="B10:H10">DaysAndWeeks+DATE(CalendarYear,5,1)-WEEKDAY(DATE(CalendarYear,5,1),(週の始まり="月曜日")+1)+22</f>
        <v>45431</v>
      </c>
      <c r="C10" s="183">
        <v>45432</v>
      </c>
      <c r="D10" s="183">
        <v>45433</v>
      </c>
      <c r="E10" s="183">
        <v>45434</v>
      </c>
      <c r="F10" s="183">
        <v>45435</v>
      </c>
      <c r="G10" s="183">
        <v>45436</v>
      </c>
      <c r="H10" s="183">
        <v>45437</v>
      </c>
      <c r="I10" s="6"/>
    </row>
    <row r="11" spans="1:10" s="22" customFormat="1" ht="48" customHeight="1" x14ac:dyDescent="0.25">
      <c r="A11" s="9"/>
      <c r="B11" s="28" t="s">
        <v>6</v>
      </c>
      <c r="C11" s="113" t="s">
        <v>17</v>
      </c>
      <c r="D11" s="113" t="s">
        <v>17</v>
      </c>
      <c r="E11" s="186" t="s">
        <v>18</v>
      </c>
      <c r="F11" s="116" t="s">
        <v>10</v>
      </c>
      <c r="G11" s="113" t="s">
        <v>17</v>
      </c>
      <c r="H11" s="113" t="s">
        <v>17</v>
      </c>
      <c r="I11" s="9"/>
    </row>
    <row r="12" spans="1:10" s="21" customFormat="1" ht="19.5" customHeight="1" x14ac:dyDescent="0.25">
      <c r="A12" s="6"/>
      <c r="B12" s="37">
        <f t="array" ref="B12:H12">DaysAndWeeks+DATE(CalendarYear,5,1)-WEEKDAY(DATE(CalendarYear,5,1),(週の始まり="月曜日")+1)+29</f>
        <v>45438</v>
      </c>
      <c r="C12" s="37">
        <v>45439</v>
      </c>
      <c r="D12" s="37">
        <v>45440</v>
      </c>
      <c r="E12" s="37">
        <v>45441</v>
      </c>
      <c r="F12" s="117">
        <v>45442</v>
      </c>
      <c r="G12" s="23">
        <v>45443</v>
      </c>
      <c r="H12" s="23">
        <v>45444</v>
      </c>
      <c r="I12" s="6"/>
    </row>
    <row r="13" spans="1:10" s="22" customFormat="1" ht="48" customHeight="1" x14ac:dyDescent="0.25">
      <c r="A13" s="9"/>
      <c r="B13" s="29" t="s">
        <v>6</v>
      </c>
      <c r="C13" s="108" t="s">
        <v>17</v>
      </c>
      <c r="D13" s="108" t="s">
        <v>17</v>
      </c>
      <c r="E13" s="108" t="s">
        <v>17</v>
      </c>
      <c r="F13" s="9"/>
      <c r="G13" s="9"/>
      <c r="H13" s="9"/>
      <c r="I13" s="9"/>
    </row>
    <row r="14" spans="1:10" s="21" customFormat="1" ht="19.5" customHeight="1" x14ac:dyDescent="0.25">
      <c r="A14" s="6"/>
      <c r="B14" s="24">
        <f t="array" ref="B14:C14">DaysAndWeeks+DATE(CalendarYear,5,1)-WEEKDAY(DATE(CalendarYear,5,1),(週の始まり="月曜日")+1)+36</f>
        <v>45445</v>
      </c>
      <c r="C14" s="24">
        <v>45446</v>
      </c>
      <c r="D14" s="215" t="s">
        <v>5</v>
      </c>
      <c r="E14" s="215"/>
      <c r="F14" s="215"/>
      <c r="G14" s="215"/>
      <c r="H14" s="215"/>
      <c r="I14" s="6"/>
    </row>
    <row r="15" spans="1:10" s="22" customFormat="1" ht="48" customHeight="1" x14ac:dyDescent="0.25">
      <c r="A15" s="9"/>
      <c r="B15" s="28"/>
      <c r="C15" s="14"/>
      <c r="D15" s="216" t="s">
        <v>12</v>
      </c>
      <c r="E15" s="216"/>
      <c r="F15" s="216"/>
      <c r="G15" s="216"/>
      <c r="H15" s="216"/>
      <c r="I15" s="9"/>
    </row>
    <row r="20" spans="3:4" x14ac:dyDescent="0.25">
      <c r="C20" s="35"/>
      <c r="D20" s="33"/>
    </row>
  </sheetData>
  <mergeCells count="4">
    <mergeCell ref="B2:D2"/>
    <mergeCell ref="D14:H14"/>
    <mergeCell ref="D15:H15"/>
    <mergeCell ref="F2:H2"/>
  </mergeCells>
  <phoneticPr fontId="42"/>
  <conditionalFormatting sqref="B4:G4">
    <cfRule type="expression" dxfId="15" priority="1">
      <formula>DAY(B4)&gt;8</formula>
    </cfRule>
  </conditionalFormatting>
  <conditionalFormatting sqref="B12:H12 B14:C14">
    <cfRule type="expression" dxfId="14" priority="2">
      <formula>AND(DAY(B12)&gt;=1,DAY(B12)&lt;=15)</formula>
    </cfRule>
  </conditionalFormatting>
  <dataValidations count="7">
    <dataValidation allowBlank="1" showInputMessage="1" showErrorMessage="1" prompt="曜日は自動的に決定されます" sqref="C3:H3" xr:uid="{00000000-0002-0000-0400-000000000000}"/>
    <dataValidation allowBlank="1" showInputMessage="1" showErrorMessage="1" prompt="このセルの年は、1 月のワークシートに入力された年に基づいて自動的に更新されます。下のカレンダーには、前の月と次の月の日付が薄い色のフォントで表示されます。" sqref="B2:D2" xr:uid="{00000000-0002-0000-0400-000001000000}"/>
    <dataValidation allowBlank="1" showInputMessage="1" showErrorMessage="1" prompt="5 月の月間カレンダー" sqref="A1" xr:uid="{00000000-0002-0000-0400-000002000000}"/>
    <dataValidation allowBlank="1" showInputMessage="1" showErrorMessage="1" prompt="この行と行 6、8、10、12、14 には、週のカレンダー日が含まれます。このセルの数字が 1 でない場合は、それは前の月の日付のものです。セル D15 にメモを入力します。" sqref="B4" xr:uid="{00000000-0002-0000-0400-000003000000}"/>
    <dataValidation allowBlank="1" showInputMessage="1" prompt="このセルに毎月のメモを入力します" sqref="D15:H15" xr:uid="{37E0664B-DC7A-4850-8486-43A9331CE67D}"/>
    <dataValidation allowBlank="1" showInputMessage="1" prompt="下のセルに毎月のメモを入力します" sqref="D14:H14" xr:uid="{00000000-0002-0000-0400-000006000000}"/>
    <dataValidation allowBlank="1" showInputMessage="1" showErrorMessage="1" prompt="この行には、このカレンダーの曜日名が含まれます。このセルには、週の最初の曜日が含まれます。最初の曜日を変更するには、1 月のワークシートのセル L5 で新しい曜日を選びます。" sqref="B3" xr:uid="{00000000-0002-0000-0400-000007000000}"/>
  </dataValidations>
  <printOptions horizontalCentered="1"/>
  <pageMargins left="0.25" right="0.25" top="0.5" bottom="0.5" header="0.3" footer="0.3"/>
  <pageSetup paperSize="9" scale="98" orientation="landscape" horizontalDpi="4294967293" r:id="rId1"/>
  <headerFooter differentFirst="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7" tint="0.59999389629810485"/>
    <pageSetUpPr fitToPage="1"/>
  </sheetPr>
  <dimension ref="A1:L15"/>
  <sheetViews>
    <sheetView showGridLines="0" topLeftCell="A4" workbookViewId="0">
      <selection activeCell="C9" sqref="C9"/>
    </sheetView>
  </sheetViews>
  <sheetFormatPr defaultColWidth="8.88671875" defaultRowHeight="15.75" x14ac:dyDescent="0.25"/>
  <cols>
    <col min="1" max="1" width="1.77734375" style="160" customWidth="1"/>
    <col min="2" max="8" width="15.44140625" style="160" customWidth="1"/>
    <col min="9" max="9" width="1.77734375" style="160" customWidth="1"/>
    <col min="10" max="10" width="10.6640625" style="160" customWidth="1"/>
    <col min="11" max="16384" width="8.88671875" style="160"/>
  </cols>
  <sheetData>
    <row r="1" spans="1:12" ht="9" customHeight="1" x14ac:dyDescent="0.25">
      <c r="I1" s="160" t="s">
        <v>0</v>
      </c>
    </row>
    <row r="2" spans="1:12" ht="100.5" customHeight="1" x14ac:dyDescent="0.25">
      <c r="B2" s="221" t="str">
        <f>CalendarYear&amp;"年"&amp;"6月"</f>
        <v>2024年6月</v>
      </c>
      <c r="C2" s="221"/>
      <c r="D2" s="221"/>
      <c r="E2" s="161"/>
      <c r="F2" s="161"/>
      <c r="G2" s="161"/>
      <c r="H2" s="162"/>
    </row>
    <row r="3" spans="1:12" s="164" customFormat="1" ht="19.5" customHeight="1" thickBot="1" x14ac:dyDescent="0.3">
      <c r="A3" s="160"/>
      <c r="B3" s="163" t="str">
        <f>週の始まり</f>
        <v>日曜日</v>
      </c>
      <c r="C3" s="163" t="str">
        <f t="shared" ref="C3:H3" si="0">TEXT(C4,"aaaa")</f>
        <v>月曜日</v>
      </c>
      <c r="D3" s="163" t="str">
        <f t="shared" si="0"/>
        <v>火曜日</v>
      </c>
      <c r="E3" s="163" t="str">
        <f t="shared" si="0"/>
        <v>水曜日</v>
      </c>
      <c r="F3" s="163" t="str">
        <f t="shared" si="0"/>
        <v>木曜日</v>
      </c>
      <c r="G3" s="163" t="str">
        <f t="shared" si="0"/>
        <v>金曜日</v>
      </c>
      <c r="H3" s="163" t="str">
        <f t="shared" si="0"/>
        <v>土曜日</v>
      </c>
    </row>
    <row r="4" spans="1:12" s="135" customFormat="1" ht="19.5" customHeight="1" x14ac:dyDescent="0.25">
      <c r="B4" s="37">
        <f t="array" ref="B4:H4">DaysAndWeeks+DATE(CalendarYear,6,1)-WEEKDAY(DATE(CalendarYear,6,1),(週の始まり="月曜日")+1)+1</f>
        <v>45438</v>
      </c>
      <c r="C4" s="37">
        <v>45439</v>
      </c>
      <c r="D4" s="37">
        <v>45440</v>
      </c>
      <c r="E4" s="37">
        <v>45441</v>
      </c>
      <c r="F4" s="37">
        <v>45442</v>
      </c>
      <c r="G4" s="37">
        <v>45443</v>
      </c>
      <c r="H4" s="37">
        <v>45444</v>
      </c>
    </row>
    <row r="5" spans="1:12" s="165" customFormat="1" ht="48" customHeight="1" x14ac:dyDescent="0.25">
      <c r="E5" s="108"/>
      <c r="F5" s="188" t="s">
        <v>36</v>
      </c>
      <c r="G5" s="188" t="s">
        <v>36</v>
      </c>
      <c r="H5" s="188" t="s">
        <v>36</v>
      </c>
      <c r="L5" s="165" t="s">
        <v>21</v>
      </c>
    </row>
    <row r="6" spans="1:12" s="135" customFormat="1" ht="19.5" customHeight="1" x14ac:dyDescent="0.25">
      <c r="B6" s="38">
        <f t="array" ref="B6:H6">DaysAndWeeks+DATE(CalendarYear,6,1)-WEEKDAY(DATE(CalendarYear,6,1),(週の始まり="月曜日")+1)+8</f>
        <v>45445</v>
      </c>
      <c r="C6" s="38">
        <v>45446</v>
      </c>
      <c r="D6" s="38">
        <v>45447</v>
      </c>
      <c r="E6" s="38">
        <v>45448</v>
      </c>
      <c r="F6" s="38">
        <v>45449</v>
      </c>
      <c r="G6" s="38">
        <v>45450</v>
      </c>
      <c r="H6" s="38">
        <v>45451</v>
      </c>
    </row>
    <row r="7" spans="1:12" s="165" customFormat="1" ht="48" customHeight="1" x14ac:dyDescent="0.25">
      <c r="B7" s="31" t="s">
        <v>6</v>
      </c>
      <c r="C7" s="187" t="s">
        <v>32</v>
      </c>
      <c r="D7" s="187" t="s">
        <v>33</v>
      </c>
      <c r="E7" s="187" t="s">
        <v>35</v>
      </c>
      <c r="F7" s="187" t="s">
        <v>32</v>
      </c>
      <c r="G7" s="187" t="s">
        <v>32</v>
      </c>
      <c r="H7" s="187" t="s">
        <v>32</v>
      </c>
    </row>
    <row r="8" spans="1:12" s="135" customFormat="1" ht="19.5" customHeight="1" x14ac:dyDescent="0.25">
      <c r="B8" s="37">
        <f t="array" ref="B8:H8">DaysAndWeeks+DATE(CalendarYear,6,1)-WEEKDAY(DATE(CalendarYear,6,1),(週の始まり="月曜日")+1)+15</f>
        <v>45452</v>
      </c>
      <c r="C8" s="37">
        <v>45453</v>
      </c>
      <c r="D8" s="37">
        <v>45454</v>
      </c>
      <c r="E8" s="37">
        <v>45455</v>
      </c>
      <c r="F8" s="37">
        <v>45456</v>
      </c>
      <c r="G8" s="37">
        <v>45457</v>
      </c>
      <c r="H8" s="37">
        <v>45458</v>
      </c>
    </row>
    <row r="9" spans="1:12" s="165" customFormat="1" ht="48" customHeight="1" x14ac:dyDescent="0.25">
      <c r="B9" s="32" t="s">
        <v>6</v>
      </c>
      <c r="C9" s="188" t="s">
        <v>34</v>
      </c>
      <c r="D9" s="188" t="s">
        <v>36</v>
      </c>
      <c r="E9" s="188" t="s">
        <v>37</v>
      </c>
      <c r="F9" s="188" t="s">
        <v>38</v>
      </c>
      <c r="G9" s="188" t="s">
        <v>36</v>
      </c>
      <c r="H9" s="188" t="s">
        <v>34</v>
      </c>
    </row>
    <row r="10" spans="1:12" s="135" customFormat="1" ht="19.5" customHeight="1" x14ac:dyDescent="0.25">
      <c r="B10" s="38">
        <f t="array" ref="B10:H10">DaysAndWeeks+DATE(CalendarYear,6,1)-WEEKDAY(DATE(CalendarYear,6,1),(週の始まり="月曜日")+1)+22</f>
        <v>45459</v>
      </c>
      <c r="C10" s="38">
        <v>45460</v>
      </c>
      <c r="D10" s="38">
        <v>45461</v>
      </c>
      <c r="E10" s="38">
        <v>45462</v>
      </c>
      <c r="F10" s="38">
        <v>45463</v>
      </c>
      <c r="G10" s="38">
        <v>45464</v>
      </c>
      <c r="H10" s="38">
        <v>45465</v>
      </c>
    </row>
    <row r="11" spans="1:12" s="165" customFormat="1" ht="48" customHeight="1" x14ac:dyDescent="0.25">
      <c r="B11" s="31" t="s">
        <v>6</v>
      </c>
      <c r="C11" s="187" t="s">
        <v>33</v>
      </c>
      <c r="D11" s="187" t="s">
        <v>32</v>
      </c>
      <c r="E11" s="187" t="s">
        <v>33</v>
      </c>
      <c r="F11" s="187" t="s">
        <v>33</v>
      </c>
      <c r="G11" s="187" t="s">
        <v>32</v>
      </c>
      <c r="H11" s="187" t="s">
        <v>34</v>
      </c>
    </row>
    <row r="12" spans="1:12" s="135" customFormat="1" ht="19.5" customHeight="1" x14ac:dyDescent="0.25">
      <c r="B12" s="37">
        <f t="array" ref="B12:H12">DaysAndWeeks+DATE(CalendarYear,6,1)-WEEKDAY(DATE(CalendarYear,6,1),(週の始まり="月曜日")+1)+29</f>
        <v>45466</v>
      </c>
      <c r="C12" s="37">
        <v>45467</v>
      </c>
      <c r="D12" s="37">
        <v>45468</v>
      </c>
      <c r="E12" s="37">
        <v>45469</v>
      </c>
      <c r="F12" s="37">
        <v>45470</v>
      </c>
      <c r="G12" s="37">
        <v>45471</v>
      </c>
      <c r="H12" s="37">
        <v>45472</v>
      </c>
    </row>
    <row r="13" spans="1:12" s="165" customFormat="1" ht="48" customHeight="1" x14ac:dyDescent="0.25">
      <c r="B13" s="32" t="s">
        <v>6</v>
      </c>
      <c r="C13" s="188" t="s">
        <v>33</v>
      </c>
      <c r="D13" s="188" t="s">
        <v>36</v>
      </c>
      <c r="E13" s="188" t="s">
        <v>36</v>
      </c>
      <c r="F13" s="188" t="s">
        <v>36</v>
      </c>
      <c r="G13" s="188" t="s">
        <v>36</v>
      </c>
    </row>
    <row r="14" spans="1:12" s="135" customFormat="1" ht="19.5" customHeight="1" x14ac:dyDescent="0.25">
      <c r="B14" s="38">
        <f t="array" ref="B14:C14">DaysAndWeeks+DATE(CalendarYear,6,1)-WEEKDAY(DATE(CalendarYear,6,1),(週の始まり="月曜日")+1)+36</f>
        <v>45473</v>
      </c>
      <c r="C14" s="38">
        <v>45474</v>
      </c>
      <c r="D14" s="222"/>
      <c r="E14" s="222"/>
      <c r="F14" s="222"/>
      <c r="G14" s="222"/>
      <c r="H14" s="222"/>
    </row>
    <row r="15" spans="1:12" s="165" customFormat="1" ht="48" customHeight="1" x14ac:dyDescent="0.25">
      <c r="B15" s="166"/>
      <c r="C15" s="166"/>
      <c r="D15" s="223" t="s">
        <v>39</v>
      </c>
      <c r="E15" s="223"/>
      <c r="F15" s="223"/>
      <c r="G15" s="223"/>
      <c r="H15" s="223"/>
    </row>
  </sheetData>
  <mergeCells count="3">
    <mergeCell ref="B2:D2"/>
    <mergeCell ref="D14:H14"/>
    <mergeCell ref="D15:H15"/>
  </mergeCells>
  <phoneticPr fontId="42"/>
  <conditionalFormatting sqref="B4:G4">
    <cfRule type="expression" dxfId="13" priority="1">
      <formula>DAY(B4)&gt;8</formula>
    </cfRule>
  </conditionalFormatting>
  <conditionalFormatting sqref="B12:H12 B14:C14">
    <cfRule type="expression" dxfId="12" priority="2">
      <formula>AND(DAY(B12)&gt;=1,DAY(B12)&lt;=15)</formula>
    </cfRule>
  </conditionalFormatting>
  <dataValidations count="8">
    <dataValidation allowBlank="1" showInputMessage="1" showErrorMessage="1" prompt="曜日は自動的に決定されます" sqref="C3:H3" xr:uid="{00000000-0002-0000-0500-000000000000}"/>
    <dataValidation allowBlank="1" showInputMessage="1" showErrorMessage="1" prompt="6 月の月間カレンダー" sqref="A1" xr:uid="{00000000-0002-0000-0500-000001000000}"/>
    <dataValidation allowBlank="1" showInputMessage="1" showErrorMessage="1" prompt="このセルの年は、1 月のワークシートに入力された年に基づいて自動的に更新されます。下のカレンダーには、前の月と次の月の日付が薄い色のフォントで表示されます。" sqref="B2:D2" xr:uid="{00000000-0002-0000-0500-000002000000}"/>
    <dataValidation allowBlank="1" showInputMessage="1" showErrorMessage="1" prompt="この行には、このカレンダーの曜日名が含まれます。このセルには、週の最初の曜日が含まれます。最初の曜日を変更するには、1 月のワークシートのセル L5 で新しい曜日を選びます。" sqref="B3" xr:uid="{00000000-0002-0000-0500-000003000000}"/>
    <dataValidation allowBlank="1" showInputMessage="1" prompt="下のセルに毎月のメモを入力します" sqref="D14:H14" xr:uid="{00000000-0002-0000-0500-000004000000}"/>
    <dataValidation allowBlank="1" showInputMessage="1" prompt="このセルに毎月のメモを入力します" sqref="D15:H15" xr:uid="{00000000-0002-0000-0500-000005000000}"/>
    <dataValidation allowBlank="1" showInputMessage="1" showErrorMessage="1" prompt="この行と行 7、9、11、13、15 は、一つ上のセルのカレンダー日に関連する毎日のメモを入力するためのセルです。" sqref="B5" xr:uid="{00000000-0002-0000-0500-000006000000}"/>
    <dataValidation allowBlank="1" showInputMessage="1" showErrorMessage="1" prompt="この行と行 6、8、10、12、14 には、週のカレンダー日が含まれます。このセルの数字が 1 でない場合は、それは前の月の日付のものです。セル D15 にメモを入力します。" sqref="B4" xr:uid="{00000000-0002-0000-0500-000007000000}"/>
  </dataValidations>
  <printOptions horizontalCentered="1"/>
  <pageMargins left="0.25" right="0.25" top="0.5" bottom="0.5" header="0.3" footer="0.3"/>
  <pageSetup paperSize="9" scale="98" orientation="landscape" horizontalDpi="4294967293" r:id="rId1"/>
  <headerFooter differentFirst="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7" tint="0.59999389629810485"/>
    <pageSetUpPr fitToPage="1"/>
  </sheetPr>
  <dimension ref="A1:I15"/>
  <sheetViews>
    <sheetView showGridLines="0" topLeftCell="A7" zoomScaleNormal="100" workbookViewId="0">
      <selection activeCell="K6" sqref="K6"/>
    </sheetView>
  </sheetViews>
  <sheetFormatPr defaultColWidth="8.88671875" defaultRowHeight="15.75" x14ac:dyDescent="0.25"/>
  <cols>
    <col min="1" max="1" width="1.77734375" style="19" customWidth="1"/>
    <col min="2" max="8" width="15.44140625" style="19" customWidth="1"/>
    <col min="9" max="9" width="1.77734375" style="19" customWidth="1"/>
    <col min="10" max="10" width="10.6640625" style="19" customWidth="1"/>
    <col min="11" max="16384" width="8.88671875" style="19"/>
  </cols>
  <sheetData>
    <row r="1" spans="1:9" ht="9" customHeight="1" x14ac:dyDescent="0.25">
      <c r="A1" s="1"/>
      <c r="B1" s="1"/>
      <c r="C1" s="1"/>
      <c r="D1" s="1"/>
      <c r="E1" s="1"/>
      <c r="F1" s="1"/>
      <c r="G1" s="1"/>
      <c r="H1" s="1"/>
      <c r="I1" s="1" t="s">
        <v>0</v>
      </c>
    </row>
    <row r="2" spans="1:9" ht="100.5" customHeight="1" x14ac:dyDescent="0.25">
      <c r="A2" s="1"/>
      <c r="B2" s="224" t="str">
        <f>CalendarYear&amp;"年"&amp;"7月"</f>
        <v>2024年7月</v>
      </c>
      <c r="C2" s="224"/>
      <c r="D2" s="224"/>
      <c r="E2" s="2"/>
      <c r="F2" s="2"/>
      <c r="G2" s="2"/>
      <c r="H2" s="3"/>
      <c r="I2" s="1"/>
    </row>
    <row r="3" spans="1:9" s="20" customFormat="1" ht="19.5" customHeight="1" thickBot="1" x14ac:dyDescent="0.3">
      <c r="A3" s="1"/>
      <c r="B3" s="15" t="str">
        <f>週の始まり</f>
        <v>日曜日</v>
      </c>
      <c r="C3" s="15" t="str">
        <f t="shared" ref="C3:H3" si="0">TEXT(C4,"aaaa")</f>
        <v>月曜日</v>
      </c>
      <c r="D3" s="15" t="str">
        <f t="shared" si="0"/>
        <v>火曜日</v>
      </c>
      <c r="E3" s="15" t="str">
        <f t="shared" si="0"/>
        <v>水曜日</v>
      </c>
      <c r="F3" s="15" t="str">
        <f t="shared" si="0"/>
        <v>木曜日</v>
      </c>
      <c r="G3" s="15" t="str">
        <f t="shared" si="0"/>
        <v>金曜日</v>
      </c>
      <c r="H3" s="15" t="str">
        <f t="shared" si="0"/>
        <v>土曜日</v>
      </c>
      <c r="I3" s="5"/>
    </row>
    <row r="4" spans="1:9" s="21" customFormat="1" ht="19.5" customHeight="1" x14ac:dyDescent="0.25">
      <c r="A4" s="6"/>
      <c r="B4" s="23">
        <f t="array" ref="B4:H4">DaysAndWeeks+DATE(CalendarYear,7,1)-WEEKDAY(DATE(CalendarYear,7,1),(週の始まり="月曜日")+1)+1</f>
        <v>45473</v>
      </c>
      <c r="C4" s="23">
        <v>45474</v>
      </c>
      <c r="D4" s="23">
        <v>45475</v>
      </c>
      <c r="E4" s="23">
        <v>45476</v>
      </c>
      <c r="F4" s="23">
        <v>45477</v>
      </c>
      <c r="G4" s="23">
        <v>45478</v>
      </c>
      <c r="H4" s="23">
        <v>45479</v>
      </c>
      <c r="I4" s="6"/>
    </row>
    <row r="5" spans="1:9" s="22" customFormat="1" ht="48" customHeight="1" x14ac:dyDescent="0.25">
      <c r="A5" s="9"/>
      <c r="B5" s="9"/>
      <c r="C5" s="9"/>
      <c r="D5" s="9"/>
      <c r="E5" s="9"/>
      <c r="F5" s="36"/>
      <c r="G5" s="188" t="s">
        <v>36</v>
      </c>
      <c r="H5" s="188" t="s">
        <v>38</v>
      </c>
      <c r="I5" s="9"/>
    </row>
    <row r="6" spans="1:9" s="21" customFormat="1" ht="19.5" customHeight="1" x14ac:dyDescent="0.25">
      <c r="A6" s="6"/>
      <c r="B6" s="27">
        <f t="array" ref="B6:H6">DaysAndWeeks+DATE(CalendarYear,7,1)-WEEKDAY(DATE(CalendarYear,7,1),(週の始まり="月曜日")+1)+8</f>
        <v>45480</v>
      </c>
      <c r="C6" s="27">
        <v>45481</v>
      </c>
      <c r="D6" s="27">
        <v>45482</v>
      </c>
      <c r="E6" s="27">
        <v>45483</v>
      </c>
      <c r="F6" s="27">
        <v>45484</v>
      </c>
      <c r="G6" s="27">
        <v>45485</v>
      </c>
      <c r="H6" s="27">
        <v>45486</v>
      </c>
      <c r="I6" s="6"/>
    </row>
    <row r="7" spans="1:9" s="22" customFormat="1" ht="48" customHeight="1" x14ac:dyDescent="0.25">
      <c r="A7" s="9"/>
      <c r="B7" s="31" t="s">
        <v>6</v>
      </c>
      <c r="C7" s="187" t="s">
        <v>40</v>
      </c>
      <c r="D7" s="187" t="s">
        <v>32</v>
      </c>
      <c r="E7" s="187" t="s">
        <v>32</v>
      </c>
      <c r="F7" s="187" t="s">
        <v>35</v>
      </c>
      <c r="G7" s="187" t="s">
        <v>33</v>
      </c>
      <c r="H7" s="187" t="s">
        <v>40</v>
      </c>
      <c r="I7" s="9"/>
    </row>
    <row r="8" spans="1:9" s="21" customFormat="1" ht="19.5" customHeight="1" x14ac:dyDescent="0.25">
      <c r="A8" s="6"/>
      <c r="B8" s="23">
        <f t="array" ref="B8:H8">DaysAndWeeks+DATE(CalendarYear,7,1)-WEEKDAY(DATE(CalendarYear,7,1),(週の始まり="月曜日")+1)+15</f>
        <v>45487</v>
      </c>
      <c r="C8" s="23">
        <v>45488</v>
      </c>
      <c r="D8" s="23">
        <v>45489</v>
      </c>
      <c r="E8" s="23">
        <v>45490</v>
      </c>
      <c r="F8" s="23">
        <v>45491</v>
      </c>
      <c r="G8" s="23">
        <v>45492</v>
      </c>
      <c r="H8" s="23">
        <v>45493</v>
      </c>
      <c r="I8" s="6"/>
    </row>
    <row r="9" spans="1:9" s="22" customFormat="1" ht="48" customHeight="1" x14ac:dyDescent="0.25">
      <c r="A9" s="9"/>
      <c r="B9" s="34" t="s">
        <v>6</v>
      </c>
      <c r="C9" s="188" t="s">
        <v>33</v>
      </c>
      <c r="D9" s="188" t="s">
        <v>36</v>
      </c>
      <c r="E9" s="188" t="s">
        <v>36</v>
      </c>
      <c r="F9" s="188" t="s">
        <v>34</v>
      </c>
      <c r="G9" s="188" t="s">
        <v>33</v>
      </c>
      <c r="H9" s="188" t="s">
        <v>38</v>
      </c>
      <c r="I9" s="9"/>
    </row>
    <row r="10" spans="1:9" s="21" customFormat="1" ht="19.5" customHeight="1" x14ac:dyDescent="0.25">
      <c r="A10" s="6"/>
      <c r="B10" s="27">
        <f t="array" ref="B10:H10">DaysAndWeeks+DATE(CalendarYear,7,1)-WEEKDAY(DATE(CalendarYear,7,1),(週の始まり="月曜日")+1)+22</f>
        <v>45494</v>
      </c>
      <c r="C10" s="27">
        <v>45495</v>
      </c>
      <c r="D10" s="27">
        <v>45496</v>
      </c>
      <c r="E10" s="27">
        <v>45497</v>
      </c>
      <c r="F10" s="27">
        <v>45498</v>
      </c>
      <c r="G10" s="27">
        <v>45499</v>
      </c>
      <c r="H10" s="27">
        <v>45500</v>
      </c>
      <c r="I10" s="6"/>
    </row>
    <row r="11" spans="1:9" s="22" customFormat="1" ht="48" customHeight="1" x14ac:dyDescent="0.25">
      <c r="A11" s="9"/>
      <c r="B11" s="31" t="s">
        <v>6</v>
      </c>
      <c r="C11" s="187" t="s">
        <v>32</v>
      </c>
      <c r="D11" s="187" t="s">
        <v>33</v>
      </c>
      <c r="E11" s="187" t="s">
        <v>32</v>
      </c>
      <c r="F11" s="187" t="s">
        <v>35</v>
      </c>
      <c r="G11" s="187" t="s">
        <v>32</v>
      </c>
      <c r="H11" s="187" t="s">
        <v>32</v>
      </c>
      <c r="I11" s="9"/>
    </row>
    <row r="12" spans="1:9" s="21" customFormat="1" ht="19.5" customHeight="1" x14ac:dyDescent="0.25">
      <c r="A12" s="6"/>
      <c r="B12" s="23">
        <f t="array" ref="B12:H12">DaysAndWeeks+DATE(CalendarYear,7,1)-WEEKDAY(DATE(CalendarYear,7,1),(週の始まり="月曜日")+1)+29</f>
        <v>45501</v>
      </c>
      <c r="C12" s="23">
        <v>45502</v>
      </c>
      <c r="D12" s="23">
        <v>45503</v>
      </c>
      <c r="E12" s="23">
        <v>45504</v>
      </c>
      <c r="F12" s="23">
        <v>45505</v>
      </c>
      <c r="G12" s="23">
        <v>45506</v>
      </c>
      <c r="H12" s="23">
        <v>45507</v>
      </c>
      <c r="I12" s="6"/>
    </row>
    <row r="13" spans="1:9" s="22" customFormat="1" ht="48" customHeight="1" x14ac:dyDescent="0.25">
      <c r="A13" s="9"/>
      <c r="B13" s="32" t="s">
        <v>6</v>
      </c>
      <c r="C13" s="188" t="s">
        <v>33</v>
      </c>
      <c r="D13" s="188" t="s">
        <v>36</v>
      </c>
      <c r="E13" s="188" t="s">
        <v>36</v>
      </c>
      <c r="F13" s="188" t="s">
        <v>33</v>
      </c>
      <c r="G13" s="188" t="s">
        <v>34</v>
      </c>
      <c r="H13" s="188" t="s">
        <v>36</v>
      </c>
      <c r="I13" s="9"/>
    </row>
    <row r="14" spans="1:9" s="21" customFormat="1" ht="19.5" customHeight="1" x14ac:dyDescent="0.25">
      <c r="A14" s="6"/>
      <c r="B14" s="27">
        <f t="array" ref="B14:C14">DaysAndWeeks+DATE(CalendarYear,7,1)-WEEKDAY(DATE(CalendarYear,7,1),(週の始まり="月曜日")+1)+36</f>
        <v>45508</v>
      </c>
      <c r="C14" s="27">
        <v>45509</v>
      </c>
      <c r="D14" s="225" t="s">
        <v>8</v>
      </c>
      <c r="E14" s="225"/>
      <c r="F14" s="225"/>
      <c r="G14" s="225"/>
      <c r="H14" s="225"/>
      <c r="I14" s="6"/>
    </row>
    <row r="15" spans="1:9" s="22" customFormat="1" ht="48" customHeight="1" x14ac:dyDescent="0.25">
      <c r="A15" s="9"/>
      <c r="B15" s="31" t="s">
        <v>6</v>
      </c>
      <c r="C15" s="187" t="s">
        <v>32</v>
      </c>
      <c r="D15" s="226" t="s">
        <v>41</v>
      </c>
      <c r="E15" s="227"/>
      <c r="F15" s="227"/>
      <c r="G15" s="227"/>
      <c r="H15" s="227"/>
      <c r="I15" s="9"/>
    </row>
  </sheetData>
  <mergeCells count="3">
    <mergeCell ref="B2:D2"/>
    <mergeCell ref="D14:H14"/>
    <mergeCell ref="D15:H15"/>
  </mergeCells>
  <phoneticPr fontId="42"/>
  <conditionalFormatting sqref="B4:G4">
    <cfRule type="expression" dxfId="11" priority="1">
      <formula>DAY(B4)&gt;8</formula>
    </cfRule>
  </conditionalFormatting>
  <conditionalFormatting sqref="B12:H12 B14:C14">
    <cfRule type="expression" dxfId="10" priority="2">
      <formula>AND(DAY(B12)&gt;=1,DAY(B12)&lt;=15)</formula>
    </cfRule>
  </conditionalFormatting>
  <dataValidations count="8">
    <dataValidation allowBlank="1" showInputMessage="1" showErrorMessage="1" prompt="曜日は自動的に決定されます" sqref="C3:H3" xr:uid="{00000000-0002-0000-0600-000000000000}"/>
    <dataValidation allowBlank="1" showInputMessage="1" showErrorMessage="1" prompt="7 月の月間カレンダー" sqref="A1" xr:uid="{00000000-0002-0000-0600-000001000000}"/>
    <dataValidation allowBlank="1" showInputMessage="1" showErrorMessage="1" prompt="このセルの年は、1 月のワークシートに入力された年に基づいて自動的に更新されます。下のカレンダーには、前の月と次の月の日付が薄い色のフォントで表示されます。" sqref="B2:D2" xr:uid="{00000000-0002-0000-0600-000002000000}"/>
    <dataValidation allowBlank="1" showInputMessage="1" showErrorMessage="1" prompt="この行と行 6、8、10、12、14 には、週のカレンダー日が含まれます。このセルの数字が 1 でない場合は、それは前の月の日付のものです。セル D15 にメモを入力します。" sqref="B4" xr:uid="{00000000-0002-0000-0600-000003000000}"/>
    <dataValidation allowBlank="1" showInputMessage="1" showErrorMessage="1" prompt="この行と行 7、9、11、13、15 は、一つ上のセルのカレンダー日に関連する毎日のメモを入力するためのセルです。" sqref="B5" xr:uid="{00000000-0002-0000-0600-000004000000}"/>
    <dataValidation allowBlank="1" showInputMessage="1" prompt="このセルに毎月のメモを入力します" sqref="D15:H15" xr:uid="{D8A22735-132F-4871-A23C-16BC67EEAF6A}"/>
    <dataValidation allowBlank="1" showInputMessage="1" prompt="下のセルに毎月のメモを入力します" sqref="D14:H14" xr:uid="{00000000-0002-0000-0600-000006000000}"/>
    <dataValidation allowBlank="1" showInputMessage="1" showErrorMessage="1" prompt="この行には、このカレンダーの曜日名が含まれます。このセルには、週の最初の曜日が含まれます。最初の曜日を変更するには、1 月のワークシートのセル L5 で新しい曜日を選びます。" sqref="B3" xr:uid="{00000000-0002-0000-0600-000007000000}"/>
  </dataValidations>
  <printOptions horizontalCentered="1"/>
  <pageMargins left="0.25" right="0.25" top="0.5" bottom="0.5" header="0.3" footer="0.3"/>
  <pageSetup paperSize="9" scale="98" orientation="landscape" horizontalDpi="4294967293" r:id="rId1"/>
  <headerFooter differentFirst="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7" tint="0.59999389629810485"/>
    <pageSetUpPr fitToPage="1"/>
  </sheetPr>
  <dimension ref="A1:I15"/>
  <sheetViews>
    <sheetView showGridLines="0" workbookViewId="0">
      <selection activeCell="E7" sqref="E7"/>
    </sheetView>
  </sheetViews>
  <sheetFormatPr defaultColWidth="8.88671875" defaultRowHeight="15.75" x14ac:dyDescent="0.25"/>
  <cols>
    <col min="1" max="1" width="1.77734375" style="19" customWidth="1"/>
    <col min="2" max="8" width="15.44140625" style="19" customWidth="1"/>
    <col min="9" max="9" width="1.77734375" style="19" customWidth="1"/>
    <col min="10" max="10" width="10.6640625" style="19" customWidth="1"/>
    <col min="11" max="16384" width="8.88671875" style="19"/>
  </cols>
  <sheetData>
    <row r="1" spans="1:9" ht="9" customHeight="1" x14ac:dyDescent="0.25">
      <c r="A1" s="1"/>
      <c r="B1" s="1"/>
      <c r="C1" s="1"/>
      <c r="D1" s="1"/>
      <c r="E1" s="1"/>
      <c r="F1" s="1"/>
      <c r="G1" s="1"/>
      <c r="H1" s="1"/>
      <c r="I1" s="1" t="s">
        <v>0</v>
      </c>
    </row>
    <row r="2" spans="1:9" ht="100.5" customHeight="1" x14ac:dyDescent="0.25">
      <c r="A2" s="1"/>
      <c r="B2" s="224" t="str">
        <f>CalendarYear&amp;"年"&amp;"8月"</f>
        <v>2024年8月</v>
      </c>
      <c r="C2" s="224"/>
      <c r="D2" s="224"/>
      <c r="E2" s="2"/>
      <c r="F2" s="2"/>
      <c r="G2" s="2"/>
      <c r="H2" s="3"/>
      <c r="I2" s="1"/>
    </row>
    <row r="3" spans="1:9" s="20" customFormat="1" ht="19.5" customHeight="1" thickBot="1" x14ac:dyDescent="0.3">
      <c r="A3" s="1"/>
      <c r="B3" s="15" t="str">
        <f>週の始まり</f>
        <v>日曜日</v>
      </c>
      <c r="C3" s="15" t="str">
        <f t="shared" ref="C3:H3" si="0">TEXT(C4,"aaaa")</f>
        <v>月曜日</v>
      </c>
      <c r="D3" s="15" t="str">
        <f t="shared" si="0"/>
        <v>火曜日</v>
      </c>
      <c r="E3" s="15" t="str">
        <f t="shared" si="0"/>
        <v>水曜日</v>
      </c>
      <c r="F3" s="15" t="str">
        <f t="shared" si="0"/>
        <v>木曜日</v>
      </c>
      <c r="G3" s="15" t="str">
        <f t="shared" si="0"/>
        <v>金曜日</v>
      </c>
      <c r="H3" s="15" t="str">
        <f t="shared" si="0"/>
        <v>土曜日</v>
      </c>
      <c r="I3" s="5"/>
    </row>
    <row r="4" spans="1:9" s="21" customFormat="1" ht="19.5" customHeight="1" x14ac:dyDescent="0.25">
      <c r="A4" s="6"/>
      <c r="B4" s="37">
        <f t="array" ref="B4:H4">DaysAndWeeks+DATE(CalendarYear,8,1)-WEEKDAY(DATE(CalendarYear,8,1),(週の始まり="月曜日")+1)+1</f>
        <v>45501</v>
      </c>
      <c r="C4" s="37">
        <v>45502</v>
      </c>
      <c r="D4" s="37">
        <v>45503</v>
      </c>
      <c r="E4" s="37">
        <v>45504</v>
      </c>
      <c r="F4" s="37">
        <v>45505</v>
      </c>
      <c r="G4" s="37">
        <v>45506</v>
      </c>
      <c r="H4" s="37">
        <v>45507</v>
      </c>
      <c r="I4" s="6"/>
    </row>
    <row r="5" spans="1:9" s="22" customFormat="1" ht="48" customHeight="1" x14ac:dyDescent="0.25">
      <c r="A5" s="9"/>
      <c r="B5" s="9"/>
      <c r="C5" s="112"/>
      <c r="D5" s="190" t="s">
        <v>43</v>
      </c>
      <c r="E5" s="189" t="s">
        <v>44</v>
      </c>
      <c r="F5" s="189" t="s">
        <v>44</v>
      </c>
      <c r="G5" s="189" t="s">
        <v>44</v>
      </c>
      <c r="H5" s="189" t="s">
        <v>42</v>
      </c>
      <c r="I5" s="9"/>
    </row>
    <row r="6" spans="1:9" s="21" customFormat="1" ht="19.5" customHeight="1" x14ac:dyDescent="0.25">
      <c r="A6" s="6"/>
      <c r="B6" s="38">
        <f t="array" ref="B6:H6">DaysAndWeeks+DATE(CalendarYear,8,1)-WEEKDAY(DATE(CalendarYear,8,1),(週の始まり="月曜日")+1)+8</f>
        <v>45508</v>
      </c>
      <c r="C6" s="38">
        <v>45509</v>
      </c>
      <c r="D6" s="38">
        <v>45510</v>
      </c>
      <c r="E6" s="38">
        <v>45511</v>
      </c>
      <c r="F6" s="38">
        <v>45512</v>
      </c>
      <c r="G6" s="38">
        <v>45513</v>
      </c>
      <c r="H6" s="38">
        <v>45514</v>
      </c>
      <c r="I6" s="6"/>
    </row>
    <row r="7" spans="1:9" s="22" customFormat="1" ht="48" customHeight="1" x14ac:dyDescent="0.25">
      <c r="A7" s="9"/>
      <c r="B7" s="31" t="s">
        <v>6</v>
      </c>
      <c r="C7" s="119" t="s">
        <v>42</v>
      </c>
      <c r="D7" s="119" t="s">
        <v>42</v>
      </c>
      <c r="E7" s="119" t="s">
        <v>45</v>
      </c>
      <c r="F7" s="119" t="s">
        <v>42</v>
      </c>
      <c r="G7" s="120" t="s">
        <v>43</v>
      </c>
      <c r="H7" s="119" t="s">
        <v>45</v>
      </c>
      <c r="I7" s="9"/>
    </row>
    <row r="8" spans="1:9" s="21" customFormat="1" ht="19.5" customHeight="1" x14ac:dyDescent="0.25">
      <c r="A8" s="6"/>
      <c r="B8" s="37">
        <f t="array" ref="B8:H8">DaysAndWeeks+DATE(CalendarYear,8,1)-WEEKDAY(DATE(CalendarYear,8,1),(週の始まり="月曜日")+1)+15</f>
        <v>45515</v>
      </c>
      <c r="C8" s="37">
        <v>45516</v>
      </c>
      <c r="D8" s="37">
        <v>45517</v>
      </c>
      <c r="E8" s="37">
        <v>45518</v>
      </c>
      <c r="F8" s="37">
        <v>45519</v>
      </c>
      <c r="G8" s="37">
        <v>45520</v>
      </c>
      <c r="H8" s="37">
        <v>45521</v>
      </c>
      <c r="I8" s="6"/>
    </row>
    <row r="9" spans="1:9" s="22" customFormat="1" ht="48" customHeight="1" x14ac:dyDescent="0.25">
      <c r="A9" s="9"/>
      <c r="B9" s="34" t="s">
        <v>6</v>
      </c>
      <c r="C9" s="189" t="s">
        <v>42</v>
      </c>
      <c r="D9" s="189" t="s">
        <v>42</v>
      </c>
      <c r="E9" s="189" t="s">
        <v>44</v>
      </c>
      <c r="F9" s="189" t="s">
        <v>44</v>
      </c>
      <c r="G9" s="189" t="s">
        <v>44</v>
      </c>
      <c r="H9" s="189" t="s">
        <v>44</v>
      </c>
      <c r="I9" s="9"/>
    </row>
    <row r="10" spans="1:9" s="21" customFormat="1" ht="19.5" customHeight="1" x14ac:dyDescent="0.25">
      <c r="A10" s="6"/>
      <c r="B10" s="38">
        <f t="array" ref="B10:H10">DaysAndWeeks+DATE(CalendarYear,8,1)-WEEKDAY(DATE(CalendarYear,8,1),(週の始まり="月曜日")+1)+22</f>
        <v>45522</v>
      </c>
      <c r="C10" s="38">
        <v>45523</v>
      </c>
      <c r="D10" s="38">
        <v>45524</v>
      </c>
      <c r="E10" s="38">
        <v>45525</v>
      </c>
      <c r="F10" s="38">
        <v>45526</v>
      </c>
      <c r="G10" s="38">
        <v>45527</v>
      </c>
      <c r="H10" s="38">
        <v>45528</v>
      </c>
      <c r="I10" s="6"/>
    </row>
    <row r="11" spans="1:9" s="22" customFormat="1" ht="48" customHeight="1" x14ac:dyDescent="0.25">
      <c r="A11" s="9"/>
      <c r="B11" s="31" t="s">
        <v>6</v>
      </c>
      <c r="C11" s="119" t="s">
        <v>45</v>
      </c>
      <c r="D11" s="119" t="s">
        <v>45</v>
      </c>
      <c r="E11" s="119" t="s">
        <v>42</v>
      </c>
      <c r="F11" s="119" t="s">
        <v>46</v>
      </c>
      <c r="G11" s="119" t="s">
        <v>42</v>
      </c>
      <c r="H11" s="119" t="s">
        <v>42</v>
      </c>
      <c r="I11" s="9"/>
    </row>
    <row r="12" spans="1:9" s="21" customFormat="1" ht="19.5" customHeight="1" x14ac:dyDescent="0.25">
      <c r="A12" s="6"/>
      <c r="B12" s="37">
        <f t="array" ref="B12:H12">DaysAndWeeks+DATE(CalendarYear,8,1)-WEEKDAY(DATE(CalendarYear,8,1),(週の始まり="月曜日")+1)+29</f>
        <v>45529</v>
      </c>
      <c r="C12" s="37">
        <v>45530</v>
      </c>
      <c r="D12" s="37">
        <v>45531</v>
      </c>
      <c r="E12" s="37">
        <v>45532</v>
      </c>
      <c r="F12" s="37">
        <v>45533</v>
      </c>
      <c r="G12" s="23">
        <v>45534</v>
      </c>
      <c r="H12" s="23">
        <v>45535</v>
      </c>
      <c r="I12" s="6"/>
    </row>
    <row r="13" spans="1:9" s="22" customFormat="1" ht="48" customHeight="1" x14ac:dyDescent="0.25">
      <c r="A13" s="9"/>
      <c r="B13" s="34" t="s">
        <v>6</v>
      </c>
      <c r="C13" s="189" t="s">
        <v>42</v>
      </c>
      <c r="D13" s="189" t="s">
        <v>45</v>
      </c>
      <c r="E13" s="189" t="s">
        <v>42</v>
      </c>
      <c r="F13" s="189" t="s">
        <v>42</v>
      </c>
      <c r="G13" s="9"/>
      <c r="H13" s="9"/>
      <c r="I13" s="9"/>
    </row>
    <row r="14" spans="1:9" s="21" customFormat="1" ht="19.5" customHeight="1" x14ac:dyDescent="0.25">
      <c r="A14" s="6"/>
      <c r="B14" s="27">
        <f t="array" ref="B14:C14">DaysAndWeeks+DATE(CalendarYear,8,1)-WEEKDAY(DATE(CalendarYear,8,1),(週の始まり="月曜日")+1)+36</f>
        <v>45536</v>
      </c>
      <c r="C14" s="27">
        <v>45537</v>
      </c>
      <c r="D14" s="225" t="s">
        <v>5</v>
      </c>
      <c r="E14" s="225"/>
      <c r="F14" s="225"/>
      <c r="G14" s="225"/>
      <c r="H14" s="225"/>
      <c r="I14" s="6"/>
    </row>
    <row r="15" spans="1:9" s="22" customFormat="1" ht="48" customHeight="1" x14ac:dyDescent="0.25">
      <c r="A15" s="9"/>
      <c r="B15" s="16"/>
      <c r="C15" s="16"/>
      <c r="D15" s="228" t="s">
        <v>22</v>
      </c>
      <c r="E15" s="228"/>
      <c r="F15" s="228"/>
      <c r="G15" s="228"/>
      <c r="H15" s="228"/>
      <c r="I15" s="9"/>
    </row>
  </sheetData>
  <mergeCells count="3">
    <mergeCell ref="B2:D2"/>
    <mergeCell ref="D14:H14"/>
    <mergeCell ref="D15:H15"/>
  </mergeCells>
  <phoneticPr fontId="42"/>
  <conditionalFormatting sqref="B4:G4">
    <cfRule type="expression" dxfId="9" priority="1">
      <formula>DAY(B4)&gt;8</formula>
    </cfRule>
  </conditionalFormatting>
  <conditionalFormatting sqref="B12:H12 B14:C14">
    <cfRule type="expression" dxfId="8" priority="2">
      <formula>AND(DAY(B12)&gt;=1,DAY(B12)&lt;=15)</formula>
    </cfRule>
  </conditionalFormatting>
  <dataValidations count="8">
    <dataValidation allowBlank="1" showInputMessage="1" showErrorMessage="1" prompt="曜日は自動的に決定されます" sqref="C3:H3" xr:uid="{00000000-0002-0000-0700-000000000000}"/>
    <dataValidation allowBlank="1" showInputMessage="1" showErrorMessage="1" prompt="このセルの年は、1 月のワークシートに入力された年に基づいて自動的に更新されます。下のカレンダーには、前の月と次の月の日付が薄い色のフォントで表示されます。" sqref="B2:D2" xr:uid="{00000000-0002-0000-0700-000001000000}"/>
    <dataValidation allowBlank="1" showInputMessage="1" showErrorMessage="1" prompt="8 月の月間カレンダー" sqref="A1" xr:uid="{00000000-0002-0000-0700-000002000000}"/>
    <dataValidation allowBlank="1" showInputMessage="1" showErrorMessage="1" prompt="この行には、このカレンダーの曜日名が含まれます。このセルには、週の最初の曜日が含まれます。最初の曜日を変更するには、1 月のワークシートのセル L5 で新しい曜日を選びます。" sqref="B3" xr:uid="{00000000-0002-0000-0700-000003000000}"/>
    <dataValidation allowBlank="1" showInputMessage="1" prompt="下のセルに毎月のメモを入力します" sqref="D14:H14" xr:uid="{00000000-0002-0000-0700-000004000000}"/>
    <dataValidation allowBlank="1" showInputMessage="1" prompt="このセルに毎月のメモを入力します" sqref="D15:H15" xr:uid="{34105452-96AE-440F-B6CA-13D5591C533B}"/>
    <dataValidation allowBlank="1" showInputMessage="1" showErrorMessage="1" prompt="この行と行 7、9、11、13、15 は、一つ上のセルのカレンダー日に関連する毎日のメモを入力するためのセルです。" sqref="B5" xr:uid="{00000000-0002-0000-0700-000006000000}"/>
    <dataValidation allowBlank="1" showInputMessage="1" showErrorMessage="1" prompt="この行と行 6、8、10、12、14 には、週のカレンダー日が含まれます。このセルの数字が 1 でない場合は、それは前の月の日付のものです。セル D15 にメモを入力します。" sqref="B4" xr:uid="{00000000-0002-0000-0700-000007000000}"/>
  </dataValidations>
  <printOptions horizontalCentered="1"/>
  <pageMargins left="0.25" right="0.25" top="0.5" bottom="0.5" header="0.3" footer="0.3"/>
  <pageSetup paperSize="9" scale="98" orientation="landscape" r:id="rId1"/>
  <headerFooter differentFirst="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5" tint="0.59999389629810485"/>
    <pageSetUpPr fitToPage="1"/>
  </sheetPr>
  <dimension ref="A1:J15"/>
  <sheetViews>
    <sheetView showGridLines="0" zoomScaleNormal="100" workbookViewId="0">
      <selection activeCell="G9" sqref="G9"/>
    </sheetView>
  </sheetViews>
  <sheetFormatPr defaultColWidth="8.88671875" defaultRowHeight="15.75" x14ac:dyDescent="0.25"/>
  <cols>
    <col min="1" max="1" width="1.77734375" style="19" customWidth="1"/>
    <col min="2" max="8" width="15.44140625" style="19" customWidth="1"/>
    <col min="9" max="9" width="1.77734375" style="19" customWidth="1"/>
    <col min="10" max="10" width="10.6640625" style="19" customWidth="1"/>
    <col min="11" max="16384" width="8.88671875" style="19"/>
  </cols>
  <sheetData>
    <row r="1" spans="1:10" ht="9" customHeight="1" x14ac:dyDescent="0.25">
      <c r="A1" s="1"/>
      <c r="B1" s="1"/>
      <c r="C1" s="1"/>
      <c r="D1" s="1"/>
      <c r="E1" s="1"/>
      <c r="F1" s="1"/>
      <c r="G1" s="1"/>
      <c r="H1" s="1"/>
      <c r="I1" s="1" t="s">
        <v>0</v>
      </c>
    </row>
    <row r="2" spans="1:10" ht="100.5" customHeight="1" x14ac:dyDescent="0.25">
      <c r="A2" s="1"/>
      <c r="B2" s="229" t="str">
        <f>CalendarYear&amp;"年"&amp;"9月"</f>
        <v>2024年9月</v>
      </c>
      <c r="C2" s="229"/>
      <c r="D2" s="229"/>
      <c r="E2" s="2"/>
      <c r="F2" s="2"/>
      <c r="G2" s="2"/>
      <c r="H2" s="3"/>
      <c r="I2" s="1"/>
    </row>
    <row r="3" spans="1:10" s="20" customFormat="1" ht="19.5" customHeight="1" thickBot="1" x14ac:dyDescent="0.3">
      <c r="A3" s="1"/>
      <c r="B3" s="17" t="str">
        <f>週の始まり</f>
        <v>日曜日</v>
      </c>
      <c r="C3" s="17" t="str">
        <f t="shared" ref="C3:H3" si="0">TEXT(C4,"aaaa")</f>
        <v>月曜日</v>
      </c>
      <c r="D3" s="17" t="str">
        <f t="shared" si="0"/>
        <v>火曜日</v>
      </c>
      <c r="E3" s="17" t="str">
        <f t="shared" si="0"/>
        <v>水曜日</v>
      </c>
      <c r="F3" s="17" t="str">
        <f t="shared" si="0"/>
        <v>木曜日</v>
      </c>
      <c r="G3" s="17" t="str">
        <f t="shared" si="0"/>
        <v>金曜日</v>
      </c>
      <c r="H3" s="17" t="str">
        <f t="shared" si="0"/>
        <v>土曜日</v>
      </c>
      <c r="I3" s="5"/>
    </row>
    <row r="4" spans="1:10" s="21" customFormat="1" ht="19.5" customHeight="1" x14ac:dyDescent="0.25">
      <c r="A4" s="6"/>
      <c r="B4" s="37">
        <f t="array" ref="B4:H4">DaysAndWeeks+DATE(CalendarYear,9,1)-WEEKDAY(DATE(CalendarYear,9,1),(週の始まり="月曜日")+1)+1</f>
        <v>45536</v>
      </c>
      <c r="C4" s="37">
        <v>45537</v>
      </c>
      <c r="D4" s="37">
        <v>45538</v>
      </c>
      <c r="E4" s="37">
        <v>45539</v>
      </c>
      <c r="F4" s="37">
        <v>45540</v>
      </c>
      <c r="G4" s="37">
        <v>45541</v>
      </c>
      <c r="H4" s="37">
        <v>45542</v>
      </c>
      <c r="I4" s="6"/>
    </row>
    <row r="5" spans="1:10" s="22" customFormat="1" ht="48" customHeight="1" x14ac:dyDescent="0.25">
      <c r="A5" s="9"/>
      <c r="B5" s="9"/>
      <c r="C5" s="33"/>
      <c r="D5" s="33"/>
      <c r="E5" s="33"/>
      <c r="F5" s="30"/>
      <c r="G5" s="190" t="s">
        <v>47</v>
      </c>
      <c r="H5" s="190" t="s">
        <v>47</v>
      </c>
      <c r="I5" s="9"/>
    </row>
    <row r="6" spans="1:10" s="21" customFormat="1" ht="19.5" customHeight="1" x14ac:dyDescent="0.25">
      <c r="A6" s="6"/>
      <c r="B6" s="42">
        <f t="array" ref="B6:H6">DaysAndWeeks+DATE(CalendarYear,9,1)-WEEKDAY(DATE(CalendarYear,9,1),(週の始まり="月曜日")+1)+8</f>
        <v>45543</v>
      </c>
      <c r="C6" s="42">
        <v>45544</v>
      </c>
      <c r="D6" s="42">
        <v>45545</v>
      </c>
      <c r="E6" s="42">
        <v>45546</v>
      </c>
      <c r="F6" s="42">
        <v>45547</v>
      </c>
      <c r="G6" s="42">
        <v>45548</v>
      </c>
      <c r="H6" s="42">
        <v>45549</v>
      </c>
      <c r="I6" s="6"/>
    </row>
    <row r="7" spans="1:10" s="22" customFormat="1" ht="48" customHeight="1" x14ac:dyDescent="0.25">
      <c r="A7" s="9"/>
      <c r="B7" s="39" t="s">
        <v>6</v>
      </c>
      <c r="C7" s="191" t="s">
        <v>45</v>
      </c>
      <c r="D7" s="191" t="s">
        <v>42</v>
      </c>
      <c r="E7" s="191" t="s">
        <v>45</v>
      </c>
      <c r="F7" s="191" t="s">
        <v>46</v>
      </c>
      <c r="G7" s="191" t="s">
        <v>42</v>
      </c>
      <c r="H7" s="191" t="s">
        <v>42</v>
      </c>
      <c r="I7" s="9"/>
    </row>
    <row r="8" spans="1:10" s="21" customFormat="1" ht="19.5" customHeight="1" x14ac:dyDescent="0.25">
      <c r="A8" s="6"/>
      <c r="B8" s="37">
        <f t="array" ref="B8:H8">DaysAndWeeks+DATE(CalendarYear,9,1)-WEEKDAY(DATE(CalendarYear,9,1),(週の始まり="月曜日")+1)+15</f>
        <v>45550</v>
      </c>
      <c r="C8" s="37">
        <v>45551</v>
      </c>
      <c r="D8" s="37">
        <v>45552</v>
      </c>
      <c r="E8" s="37">
        <v>45553</v>
      </c>
      <c r="F8" s="37">
        <v>45554</v>
      </c>
      <c r="G8" s="37">
        <v>45555</v>
      </c>
      <c r="H8" s="37">
        <v>45556</v>
      </c>
      <c r="I8" s="6"/>
    </row>
    <row r="9" spans="1:10" s="22" customFormat="1" ht="48" customHeight="1" x14ac:dyDescent="0.25">
      <c r="A9" s="9"/>
      <c r="B9" s="40" t="s">
        <v>6</v>
      </c>
      <c r="C9" s="189" t="s">
        <v>45</v>
      </c>
      <c r="D9" s="189" t="s">
        <v>44</v>
      </c>
      <c r="E9" s="190" t="s">
        <v>47</v>
      </c>
      <c r="F9" s="189" t="s">
        <v>45</v>
      </c>
      <c r="G9" s="189" t="s">
        <v>46</v>
      </c>
      <c r="H9" s="189" t="s">
        <v>44</v>
      </c>
      <c r="I9" s="9"/>
    </row>
    <row r="10" spans="1:10" s="21" customFormat="1" ht="19.5" customHeight="1" x14ac:dyDescent="0.25">
      <c r="A10" s="6"/>
      <c r="B10" s="42">
        <f t="array" ref="B10:H10">DaysAndWeeks+DATE(CalendarYear,9,1)-WEEKDAY(DATE(CalendarYear,9,1),(週の始まり="月曜日")+1)+22</f>
        <v>45557</v>
      </c>
      <c r="C10" s="42">
        <v>45558</v>
      </c>
      <c r="D10" s="42">
        <v>45559</v>
      </c>
      <c r="E10" s="42">
        <v>45560</v>
      </c>
      <c r="F10" s="42">
        <v>45561</v>
      </c>
      <c r="G10" s="42">
        <v>45562</v>
      </c>
      <c r="H10" s="42">
        <v>45563</v>
      </c>
      <c r="I10" s="6"/>
      <c r="J10" s="41"/>
    </row>
    <row r="11" spans="1:10" s="22" customFormat="1" ht="48" customHeight="1" x14ac:dyDescent="0.25">
      <c r="A11" s="9"/>
      <c r="B11" s="39" t="s">
        <v>6</v>
      </c>
      <c r="C11" s="191" t="s">
        <v>42</v>
      </c>
      <c r="D11" s="191" t="s">
        <v>44</v>
      </c>
      <c r="E11" s="191" t="s">
        <v>42</v>
      </c>
      <c r="F11" s="191" t="s">
        <v>46</v>
      </c>
      <c r="G11" s="191" t="s">
        <v>42</v>
      </c>
      <c r="H11" s="191" t="s">
        <v>45</v>
      </c>
      <c r="I11" s="9"/>
    </row>
    <row r="12" spans="1:10" s="21" customFormat="1" ht="19.5" customHeight="1" x14ac:dyDescent="0.25">
      <c r="A12" s="6"/>
      <c r="B12" s="37">
        <f t="array" ref="B12:H12">DaysAndWeeks+DATE(CalendarYear,9,1)-WEEKDAY(DATE(CalendarYear,9,1),(週の始まり="月曜日")+1)+29</f>
        <v>45564</v>
      </c>
      <c r="C12" s="37">
        <v>45565</v>
      </c>
      <c r="D12" s="37">
        <v>45566</v>
      </c>
      <c r="E12" s="37">
        <v>45567</v>
      </c>
      <c r="F12" s="37">
        <v>45568</v>
      </c>
      <c r="G12" s="37">
        <v>45569</v>
      </c>
      <c r="H12" s="37">
        <v>45570</v>
      </c>
      <c r="I12" s="6"/>
    </row>
    <row r="13" spans="1:10" s="22" customFormat="1" ht="48" customHeight="1" x14ac:dyDescent="0.25">
      <c r="A13" s="9"/>
      <c r="B13" s="40" t="s">
        <v>6</v>
      </c>
      <c r="C13" s="189" t="s">
        <v>45</v>
      </c>
      <c r="D13" s="190" t="s">
        <v>47</v>
      </c>
      <c r="E13" s="190" t="s">
        <v>47</v>
      </c>
      <c r="F13" s="30" t="s">
        <v>7</v>
      </c>
      <c r="G13" s="189" t="s">
        <v>45</v>
      </c>
      <c r="H13" s="189" t="s">
        <v>44</v>
      </c>
      <c r="I13" s="9"/>
    </row>
    <row r="14" spans="1:10" s="21" customFormat="1" ht="19.5" customHeight="1" x14ac:dyDescent="0.25">
      <c r="A14" s="6"/>
      <c r="B14" s="26">
        <f t="array" ref="B14:C14">DaysAndWeeks+DATE(CalendarYear,9,1)-WEEKDAY(DATE(CalendarYear,9,1),(週の始まり="月曜日")+1)+36</f>
        <v>45571</v>
      </c>
      <c r="C14" s="26">
        <v>45572</v>
      </c>
      <c r="D14" s="230" t="s">
        <v>5</v>
      </c>
      <c r="E14" s="230"/>
      <c r="F14" s="230"/>
      <c r="G14" s="230"/>
      <c r="H14" s="230"/>
      <c r="I14" s="6"/>
    </row>
    <row r="15" spans="1:10" s="22" customFormat="1" ht="48" customHeight="1" x14ac:dyDescent="0.25">
      <c r="A15" s="9"/>
      <c r="B15" s="18"/>
      <c r="C15" s="18"/>
      <c r="D15" s="231" t="s">
        <v>22</v>
      </c>
      <c r="E15" s="231"/>
      <c r="F15" s="231"/>
      <c r="G15" s="231"/>
      <c r="H15" s="231"/>
      <c r="I15" s="9"/>
    </row>
  </sheetData>
  <mergeCells count="3">
    <mergeCell ref="B2:D2"/>
    <mergeCell ref="D14:H14"/>
    <mergeCell ref="D15:H15"/>
  </mergeCells>
  <phoneticPr fontId="42"/>
  <conditionalFormatting sqref="B4:G4">
    <cfRule type="expression" dxfId="7" priority="1">
      <formula>DAY(B4)&gt;8</formula>
    </cfRule>
  </conditionalFormatting>
  <conditionalFormatting sqref="B12:H12 B14:C14">
    <cfRule type="expression" dxfId="6" priority="2">
      <formula>AND(DAY(B12)&gt;=1,DAY(B12)&lt;=15)</formula>
    </cfRule>
  </conditionalFormatting>
  <dataValidations count="8">
    <dataValidation allowBlank="1" showInputMessage="1" showErrorMessage="1" prompt="曜日は自動的に決定されます" sqref="C3:H3" xr:uid="{00000000-0002-0000-0800-000000000000}"/>
    <dataValidation allowBlank="1" showInputMessage="1" showErrorMessage="1" prompt="このセルの年は、1 月のワークシートに入力された年に基づいて自動的に更新されます。下のカレンダーには、前の月と次の月の日付が薄い色のフォントで表示されます。" sqref="B2:D2" xr:uid="{00000000-0002-0000-0800-000001000000}"/>
    <dataValidation allowBlank="1" showInputMessage="1" showErrorMessage="1" prompt="9 月の月間カレンダー" sqref="A1" xr:uid="{00000000-0002-0000-0800-000002000000}"/>
    <dataValidation allowBlank="1" showInputMessage="1" showErrorMessage="1" prompt="この行と行 6、8、10、12、14 には、週のカレンダー日が含まれます。このセルの数字が 1 でない場合は、それは前の月の日付のものです。セル D15 にメモを入力します。" sqref="B4" xr:uid="{00000000-0002-0000-0800-000003000000}"/>
    <dataValidation allowBlank="1" showInputMessage="1" showErrorMessage="1" prompt="この行と行 7、9、11、13、15 は、一つ上のセルのカレンダー日に関連する毎日のメモを入力するためのセルです。" sqref="B5" xr:uid="{00000000-0002-0000-0800-000004000000}"/>
    <dataValidation allowBlank="1" showInputMessage="1" prompt="このセルに毎月のメモを入力します" sqref="D15:H15" xr:uid="{1FC6ECA5-B904-4099-8866-45275B887B24}"/>
    <dataValidation allowBlank="1" showInputMessage="1" prompt="下のセルに毎月のメモを入力します" sqref="D14:H14" xr:uid="{00000000-0002-0000-0800-000006000000}"/>
    <dataValidation allowBlank="1" showInputMessage="1" showErrorMessage="1" prompt="この行には、このカレンダーの曜日名が含まれます。このセルには、週の最初の曜日が含まれます。最初の曜日を変更するには、1 月のワークシートのセル L5 で新しい曜日を選びます。" sqref="B3" xr:uid="{00000000-0002-0000-0800-000007000000}"/>
  </dataValidations>
  <printOptions horizontalCentered="1"/>
  <pageMargins left="0.25" right="0.25" top="0.5" bottom="0.5" header="0.3" footer="0.3"/>
  <pageSetup paperSize="9" scale="98" orientation="landscape" r:id="rId1"/>
  <headerFooter differentFirst="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5" tint="0.59999389629810485"/>
    <pageSetUpPr fitToPage="1"/>
  </sheetPr>
  <dimension ref="A1:I15"/>
  <sheetViews>
    <sheetView showGridLines="0" topLeftCell="A4" workbookViewId="0">
      <selection activeCell="C9" sqref="C9"/>
    </sheetView>
  </sheetViews>
  <sheetFormatPr defaultColWidth="8.88671875" defaultRowHeight="15.75" x14ac:dyDescent="0.25"/>
  <cols>
    <col min="1" max="1" width="1.77734375" style="19" customWidth="1"/>
    <col min="2" max="8" width="15.44140625" style="19" customWidth="1"/>
    <col min="9" max="9" width="1.77734375" style="19" customWidth="1"/>
    <col min="10" max="10" width="10.6640625" style="19" customWidth="1"/>
    <col min="11" max="16384" width="8.88671875" style="19"/>
  </cols>
  <sheetData>
    <row r="1" spans="1:9" ht="9" customHeight="1" x14ac:dyDescent="0.25">
      <c r="A1" s="1"/>
      <c r="B1" s="1"/>
      <c r="C1" s="1"/>
      <c r="D1" s="1"/>
      <c r="E1" s="1"/>
      <c r="F1" s="1"/>
      <c r="G1" s="1"/>
      <c r="H1" s="1"/>
      <c r="I1" s="1" t="s">
        <v>0</v>
      </c>
    </row>
    <row r="2" spans="1:9" ht="100.5" customHeight="1" x14ac:dyDescent="0.25">
      <c r="A2" s="1"/>
      <c r="B2" s="229" t="str">
        <f>CalendarYear&amp;"年"&amp;"10月"</f>
        <v>2024年10月</v>
      </c>
      <c r="C2" s="229"/>
      <c r="D2" s="229"/>
      <c r="E2" s="2"/>
      <c r="F2" s="2"/>
      <c r="G2" s="2"/>
      <c r="H2" s="3"/>
      <c r="I2" s="1"/>
    </row>
    <row r="3" spans="1:9" s="20" customFormat="1" ht="19.5" customHeight="1" x14ac:dyDescent="0.25">
      <c r="A3" s="1"/>
      <c r="B3" s="121" t="str">
        <f>週の始まり</f>
        <v>日曜日</v>
      </c>
      <c r="C3" s="122" t="str">
        <f t="shared" ref="C3:H3" si="0">TEXT(C4,"aaaa")</f>
        <v>月曜日</v>
      </c>
      <c r="D3" s="122" t="str">
        <f t="shared" si="0"/>
        <v>火曜日</v>
      </c>
      <c r="E3" s="122" t="str">
        <f t="shared" si="0"/>
        <v>水曜日</v>
      </c>
      <c r="F3" s="122" t="str">
        <f t="shared" si="0"/>
        <v>木曜日</v>
      </c>
      <c r="G3" s="122" t="str">
        <f t="shared" si="0"/>
        <v>金曜日</v>
      </c>
      <c r="H3" s="123" t="str">
        <f t="shared" si="0"/>
        <v>土曜日</v>
      </c>
      <c r="I3" s="5"/>
    </row>
    <row r="4" spans="1:9" s="135" customFormat="1" ht="19.5" customHeight="1" x14ac:dyDescent="0.25">
      <c r="A4" s="134"/>
      <c r="B4" s="132">
        <f t="array" ref="B4:H4">DaysAndWeeks+DATE(CalendarYear,10,1)-WEEKDAY(DATE(CalendarYear,10,1),(週の始まり="月曜日")+1)+1</f>
        <v>45564</v>
      </c>
      <c r="C4" s="124">
        <v>45565</v>
      </c>
      <c r="D4" s="124">
        <v>45566</v>
      </c>
      <c r="E4" s="124">
        <v>45567</v>
      </c>
      <c r="F4" s="124">
        <v>45568</v>
      </c>
      <c r="G4" s="124">
        <v>45569</v>
      </c>
      <c r="H4" s="125">
        <v>45570</v>
      </c>
      <c r="I4" s="134"/>
    </row>
    <row r="5" spans="1:9" s="22" customFormat="1" ht="48" customHeight="1" x14ac:dyDescent="0.25">
      <c r="A5" s="9"/>
      <c r="B5" s="133" t="s">
        <v>6</v>
      </c>
      <c r="C5" s="190" t="s">
        <v>47</v>
      </c>
      <c r="D5" s="190" t="s">
        <v>47</v>
      </c>
      <c r="E5" s="190" t="s">
        <v>47</v>
      </c>
      <c r="F5" s="189" t="s">
        <v>44</v>
      </c>
      <c r="G5" s="190" t="s">
        <v>47</v>
      </c>
      <c r="H5" s="189" t="s">
        <v>44</v>
      </c>
      <c r="I5" s="9"/>
    </row>
    <row r="6" spans="1:9" s="135" customFormat="1" ht="19.5" customHeight="1" x14ac:dyDescent="0.25">
      <c r="A6" s="134"/>
      <c r="B6" s="193">
        <f t="array" ref="B6:H6">DaysAndWeeks+DATE(CalendarYear,10,1)-WEEKDAY(DATE(CalendarYear,10,1),(週の始まり="月曜日")+1)+8</f>
        <v>45571</v>
      </c>
      <c r="C6" s="192">
        <v>45572</v>
      </c>
      <c r="D6" s="128">
        <v>45573</v>
      </c>
      <c r="E6" s="128">
        <v>45574</v>
      </c>
      <c r="F6" s="128">
        <v>45575</v>
      </c>
      <c r="G6" s="128">
        <v>45576</v>
      </c>
      <c r="H6" s="129">
        <v>45577</v>
      </c>
      <c r="I6" s="134"/>
    </row>
    <row r="7" spans="1:9" s="22" customFormat="1" ht="48" customHeight="1" x14ac:dyDescent="0.25">
      <c r="A7" s="9"/>
      <c r="B7" s="130" t="s">
        <v>6</v>
      </c>
      <c r="C7" s="191" t="s">
        <v>46</v>
      </c>
      <c r="D7" s="191" t="s">
        <v>42</v>
      </c>
      <c r="E7" s="191" t="s">
        <v>42</v>
      </c>
      <c r="F7" s="191" t="s">
        <v>44</v>
      </c>
      <c r="G7" s="194" t="s">
        <v>47</v>
      </c>
      <c r="H7" s="191" t="s">
        <v>46</v>
      </c>
      <c r="I7" s="9"/>
    </row>
    <row r="8" spans="1:9" s="135" customFormat="1" ht="19.5" customHeight="1" x14ac:dyDescent="0.25">
      <c r="A8" s="134"/>
      <c r="B8" s="132">
        <f t="array" ref="B8:H8">DaysAndWeeks+DATE(CalendarYear,10,1)-WEEKDAY(DATE(CalendarYear,10,1),(週の始まり="月曜日")+1)+15</f>
        <v>45578</v>
      </c>
      <c r="C8" s="124">
        <v>45579</v>
      </c>
      <c r="D8" s="124">
        <v>45580</v>
      </c>
      <c r="E8" s="124">
        <v>45581</v>
      </c>
      <c r="F8" s="124">
        <v>45582</v>
      </c>
      <c r="G8" s="124">
        <v>45583</v>
      </c>
      <c r="H8" s="125">
        <v>45584</v>
      </c>
      <c r="I8" s="134"/>
    </row>
    <row r="9" spans="1:9" s="22" customFormat="1" ht="48" customHeight="1" x14ac:dyDescent="0.25">
      <c r="A9" s="9"/>
      <c r="B9" s="133" t="s">
        <v>6</v>
      </c>
      <c r="C9" s="189" t="s">
        <v>45</v>
      </c>
      <c r="D9" s="189" t="s">
        <v>46</v>
      </c>
      <c r="E9" s="190" t="s">
        <v>47</v>
      </c>
      <c r="F9" s="189" t="s">
        <v>44</v>
      </c>
      <c r="G9" s="190" t="s">
        <v>47</v>
      </c>
      <c r="H9" s="190" t="s">
        <v>47</v>
      </c>
      <c r="I9" s="9"/>
    </row>
    <row r="10" spans="1:9" s="135" customFormat="1" ht="19.5" customHeight="1" x14ac:dyDescent="0.25">
      <c r="A10" s="134"/>
      <c r="B10" s="127">
        <f t="array" ref="B10:H10">DaysAndWeeks+DATE(CalendarYear,10,1)-WEEKDAY(DATE(CalendarYear,10,1),(週の始まり="月曜日")+1)+22</f>
        <v>45585</v>
      </c>
      <c r="C10" s="128">
        <v>45586</v>
      </c>
      <c r="D10" s="128">
        <v>45587</v>
      </c>
      <c r="E10" s="128">
        <v>45588</v>
      </c>
      <c r="F10" s="128">
        <v>45589</v>
      </c>
      <c r="G10" s="128">
        <v>45590</v>
      </c>
      <c r="H10" s="129">
        <v>45591</v>
      </c>
      <c r="I10" s="134"/>
    </row>
    <row r="11" spans="1:9" s="22" customFormat="1" ht="48" customHeight="1" x14ac:dyDescent="0.25">
      <c r="A11" s="9"/>
      <c r="B11" s="130" t="s">
        <v>6</v>
      </c>
      <c r="C11" s="191" t="s">
        <v>42</v>
      </c>
      <c r="D11" s="191" t="s">
        <v>45</v>
      </c>
      <c r="E11" s="191" t="s">
        <v>42</v>
      </c>
      <c r="F11" s="191" t="s">
        <v>44</v>
      </c>
      <c r="G11" s="194" t="s">
        <v>47</v>
      </c>
      <c r="H11" s="191" t="s">
        <v>44</v>
      </c>
      <c r="I11" s="9"/>
    </row>
    <row r="12" spans="1:9" s="21" customFormat="1" ht="19.5" customHeight="1" x14ac:dyDescent="0.25">
      <c r="A12" s="6"/>
      <c r="B12" s="132">
        <f t="array" ref="B12:H12">DaysAndWeeks+DATE(CalendarYear,10,1)-WEEKDAY(DATE(CalendarYear,10,1),(週の始まり="月曜日")+1)+29</f>
        <v>45592</v>
      </c>
      <c r="C12" s="124">
        <v>45593</v>
      </c>
      <c r="D12" s="124">
        <v>45594</v>
      </c>
      <c r="E12" s="124">
        <v>45595</v>
      </c>
      <c r="F12" s="124">
        <v>45596</v>
      </c>
      <c r="G12" s="124">
        <v>45597</v>
      </c>
      <c r="H12" s="125">
        <v>45598</v>
      </c>
      <c r="I12" s="6"/>
    </row>
    <row r="13" spans="1:9" s="22" customFormat="1" ht="48" customHeight="1" x14ac:dyDescent="0.25">
      <c r="A13" s="9"/>
      <c r="B13" s="133" t="s">
        <v>6</v>
      </c>
      <c r="C13" s="189" t="s">
        <v>45</v>
      </c>
      <c r="D13" s="190" t="s">
        <v>47</v>
      </c>
      <c r="E13" s="126"/>
      <c r="F13" s="126"/>
      <c r="G13" s="126"/>
      <c r="H13" s="30"/>
      <c r="I13" s="9"/>
    </row>
    <row r="14" spans="1:9" s="21" customFormat="1" ht="19.5" customHeight="1" x14ac:dyDescent="0.25">
      <c r="A14" s="6"/>
      <c r="B14" s="137">
        <f t="array" ref="B14:C14">DaysAndWeeks+DATE(CalendarYear,10,1)-WEEKDAY(DATE(CalendarYear,10,1),(週の始まり="月曜日")+1)+36</f>
        <v>45599</v>
      </c>
      <c r="C14" s="138">
        <v>45600</v>
      </c>
      <c r="D14" s="232"/>
      <c r="E14" s="232"/>
      <c r="F14" s="232"/>
      <c r="G14" s="232"/>
      <c r="H14" s="233"/>
      <c r="I14" s="6"/>
    </row>
    <row r="15" spans="1:9" s="22" customFormat="1" ht="48" customHeight="1" x14ac:dyDescent="0.25">
      <c r="A15" s="9"/>
      <c r="B15" s="136" t="s">
        <v>6</v>
      </c>
      <c r="C15" s="131"/>
      <c r="D15" s="231" t="s">
        <v>22</v>
      </c>
      <c r="E15" s="231"/>
      <c r="F15" s="231"/>
      <c r="G15" s="231"/>
      <c r="H15" s="231"/>
      <c r="I15" s="9"/>
    </row>
  </sheetData>
  <mergeCells count="3">
    <mergeCell ref="B2:D2"/>
    <mergeCell ref="D14:H14"/>
    <mergeCell ref="D15:H15"/>
  </mergeCells>
  <phoneticPr fontId="42"/>
  <conditionalFormatting sqref="B4:G4">
    <cfRule type="expression" dxfId="5" priority="1">
      <formula>DAY(B4)&gt;8</formula>
    </cfRule>
  </conditionalFormatting>
  <conditionalFormatting sqref="B12:H12 B14:C14">
    <cfRule type="expression" dxfId="4" priority="2">
      <formula>AND(DAY(B12)&gt;=1,DAY(B12)&lt;=15)</formula>
    </cfRule>
  </conditionalFormatting>
  <dataValidations count="7">
    <dataValidation allowBlank="1" showInputMessage="1" showErrorMessage="1" prompt="曜日は自動的に決定されます" sqref="C3:H3" xr:uid="{00000000-0002-0000-0900-000000000000}"/>
    <dataValidation allowBlank="1" showInputMessage="1" showErrorMessage="1" prompt="10 月の月間カレンダー" sqref="A1" xr:uid="{00000000-0002-0000-0900-000001000000}"/>
    <dataValidation allowBlank="1" showInputMessage="1" showErrorMessage="1" prompt="このセルの年は、1 月のワークシートに入力された年に基づいて自動的に更新されます。下のカレンダーには、前の月と次の月の日付が薄い色のフォントで表示されます。" sqref="B2:D2" xr:uid="{00000000-0002-0000-0900-000002000000}"/>
    <dataValidation allowBlank="1" showInputMessage="1" showErrorMessage="1" prompt="この行には、このカレンダーの曜日名が含まれます。このセルには、週の最初の曜日が含まれます。最初の曜日を変更するには、1 月のワークシートのセル L5 で新しい曜日を選びます。" sqref="B3" xr:uid="{00000000-0002-0000-0900-000003000000}"/>
    <dataValidation allowBlank="1" showInputMessage="1" prompt="下のセルに毎月のメモを入力します" sqref="D14:H14" xr:uid="{00000000-0002-0000-0900-000004000000}"/>
    <dataValidation allowBlank="1" showInputMessage="1" prompt="このセルに毎月のメモを入力します" sqref="D15:H15" xr:uid="{B0A52488-A62D-4A4F-AF42-2AF041A03263}"/>
    <dataValidation allowBlank="1" showInputMessage="1" showErrorMessage="1" prompt="この行と行 6、8、10、12、14 には、週のカレンダー日が含まれます。このセルの数字が 1 でない場合は、それは前の月の日付のものです。セル D15 にメモを入力します。" sqref="B4" xr:uid="{00000000-0002-0000-0900-000007000000}"/>
  </dataValidations>
  <printOptions horizontalCentered="1"/>
  <pageMargins left="0.25" right="0.25" top="0.75" bottom="0.75" header="0.3" footer="0.3"/>
  <pageSetup paperSize="9" scale="91" orientation="landscape" horizontalDpi="4294967293" r:id="rId1"/>
  <headerFooter differentFirst="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theme="5" tint="0.59999389629810485"/>
    <pageSetUpPr fitToPage="1"/>
  </sheetPr>
  <dimension ref="A1:I15"/>
  <sheetViews>
    <sheetView showGridLines="0" workbookViewId="0">
      <selection activeCell="E5" sqref="E5"/>
    </sheetView>
  </sheetViews>
  <sheetFormatPr defaultColWidth="8.88671875" defaultRowHeight="15.75" x14ac:dyDescent="0.25"/>
  <cols>
    <col min="1" max="1" width="1.77734375" style="19" customWidth="1"/>
    <col min="2" max="8" width="15.44140625" style="19" customWidth="1"/>
    <col min="9" max="9" width="1.77734375" style="19" customWidth="1"/>
    <col min="10" max="10" width="10.6640625" style="19" customWidth="1"/>
    <col min="11" max="16384" width="8.88671875" style="19"/>
  </cols>
  <sheetData>
    <row r="1" spans="1:9" ht="9" customHeight="1" x14ac:dyDescent="0.25">
      <c r="A1" s="1"/>
      <c r="B1" s="1"/>
      <c r="C1" s="1"/>
      <c r="D1" s="1"/>
      <c r="E1" s="1"/>
      <c r="F1" s="1"/>
      <c r="G1" s="1"/>
      <c r="H1" s="1"/>
      <c r="I1" s="1" t="s">
        <v>0</v>
      </c>
    </row>
    <row r="2" spans="1:9" ht="100.5" customHeight="1" x14ac:dyDescent="0.25">
      <c r="A2" s="1"/>
      <c r="B2" s="229" t="str">
        <f>CalendarYear&amp;"年"&amp;"11月"</f>
        <v>2024年11月</v>
      </c>
      <c r="C2" s="229"/>
      <c r="D2" s="229"/>
      <c r="E2" s="2"/>
      <c r="F2" s="2"/>
      <c r="G2" s="2"/>
      <c r="H2" s="3"/>
      <c r="I2" s="1"/>
    </row>
    <row r="3" spans="1:9" s="20" customFormat="1" ht="19.5" customHeight="1" thickBot="1" x14ac:dyDescent="0.3">
      <c r="A3" s="1"/>
      <c r="B3" s="17" t="str">
        <f>週の始まり</f>
        <v>日曜日</v>
      </c>
      <c r="C3" s="17" t="str">
        <f t="shared" ref="C3:H3" si="0">TEXT(C4,"aaaa")</f>
        <v>月曜日</v>
      </c>
      <c r="D3" s="17" t="str">
        <f t="shared" si="0"/>
        <v>火曜日</v>
      </c>
      <c r="E3" s="17" t="str">
        <f t="shared" si="0"/>
        <v>水曜日</v>
      </c>
      <c r="F3" s="17" t="str">
        <f t="shared" si="0"/>
        <v>木曜日</v>
      </c>
      <c r="G3" s="17" t="str">
        <f t="shared" si="0"/>
        <v>金曜日</v>
      </c>
      <c r="H3" s="17" t="str">
        <f t="shared" si="0"/>
        <v>土曜日</v>
      </c>
      <c r="I3" s="5"/>
    </row>
    <row r="4" spans="1:9" s="21" customFormat="1" ht="19.5" customHeight="1" x14ac:dyDescent="0.25">
      <c r="A4" s="6"/>
      <c r="B4" s="54">
        <f t="array" ref="B4:H4">DaysAndWeeks+DATE(CalendarYear,11,1)-WEEKDAY(DATE(CalendarYear,11,1),(週の始まり="月曜日")+1)+1</f>
        <v>45592</v>
      </c>
      <c r="C4" s="55">
        <v>45593</v>
      </c>
      <c r="D4" s="55">
        <v>45594</v>
      </c>
      <c r="E4" s="139">
        <v>45595</v>
      </c>
      <c r="F4" s="195">
        <v>45596</v>
      </c>
      <c r="G4" s="66">
        <v>45597</v>
      </c>
      <c r="H4" s="140">
        <v>45598</v>
      </c>
      <c r="I4" s="6"/>
    </row>
    <row r="5" spans="1:9" s="22" customFormat="1" ht="48" customHeight="1" x14ac:dyDescent="0.25">
      <c r="A5" s="9"/>
      <c r="B5" s="51"/>
      <c r="C5" s="52"/>
      <c r="D5" s="52"/>
      <c r="E5" s="190" t="s">
        <v>47</v>
      </c>
      <c r="F5" s="189" t="s">
        <v>44</v>
      </c>
      <c r="G5" s="190" t="s">
        <v>47</v>
      </c>
      <c r="H5" s="190" t="s">
        <v>47</v>
      </c>
      <c r="I5" s="9"/>
    </row>
    <row r="6" spans="1:9" s="21" customFormat="1" ht="19.5" customHeight="1" x14ac:dyDescent="0.25">
      <c r="A6" s="6"/>
      <c r="B6" s="67">
        <f t="array" ref="B6:H6">DaysAndWeeks+DATE(CalendarYear,11,1)-WEEKDAY(DATE(CalendarYear,11,1),(週の始まり="月曜日")+1)+8</f>
        <v>45599</v>
      </c>
      <c r="C6" s="56">
        <v>45600</v>
      </c>
      <c r="D6" s="56">
        <v>45601</v>
      </c>
      <c r="E6" s="56">
        <v>45602</v>
      </c>
      <c r="F6" s="56">
        <v>45603</v>
      </c>
      <c r="G6" s="56">
        <v>45604</v>
      </c>
      <c r="H6" s="141">
        <v>45605</v>
      </c>
      <c r="I6" s="6"/>
    </row>
    <row r="7" spans="1:9" s="22" customFormat="1" ht="48" customHeight="1" x14ac:dyDescent="0.25">
      <c r="A7" s="9"/>
      <c r="B7" s="53" t="s">
        <v>6</v>
      </c>
      <c r="C7" s="191" t="s">
        <v>44</v>
      </c>
      <c r="D7" s="191" t="s">
        <v>45</v>
      </c>
      <c r="E7" s="191" t="s">
        <v>42</v>
      </c>
      <c r="F7" s="191" t="s">
        <v>45</v>
      </c>
      <c r="G7" s="191" t="s">
        <v>44</v>
      </c>
      <c r="H7" s="191" t="s">
        <v>44</v>
      </c>
      <c r="I7" s="9"/>
    </row>
    <row r="8" spans="1:9" s="21" customFormat="1" ht="19.5" customHeight="1" x14ac:dyDescent="0.25">
      <c r="A8" s="6"/>
      <c r="B8" s="68">
        <f t="array" ref="B8:H8">DaysAndWeeks+DATE(CalendarYear,11,1)-WEEKDAY(DATE(CalendarYear,11,1),(週の始まり="月曜日")+1)+15</f>
        <v>45606</v>
      </c>
      <c r="C8" s="44">
        <v>45607</v>
      </c>
      <c r="D8" s="44">
        <v>45608</v>
      </c>
      <c r="E8" s="44">
        <v>45609</v>
      </c>
      <c r="F8" s="44">
        <v>45610</v>
      </c>
      <c r="G8" s="44">
        <v>45611</v>
      </c>
      <c r="H8" s="45">
        <v>45612</v>
      </c>
      <c r="I8" s="6"/>
    </row>
    <row r="9" spans="1:9" s="22" customFormat="1" ht="48" customHeight="1" x14ac:dyDescent="0.25">
      <c r="A9" s="9"/>
      <c r="B9" s="46" t="s">
        <v>6</v>
      </c>
      <c r="C9" s="196" t="s">
        <v>45</v>
      </c>
      <c r="D9" s="197" t="s">
        <v>44</v>
      </c>
      <c r="E9" s="198" t="s">
        <v>47</v>
      </c>
      <c r="F9" s="199" t="s">
        <v>44</v>
      </c>
      <c r="G9" s="200" t="s">
        <v>47</v>
      </c>
      <c r="H9" s="197" t="s">
        <v>44</v>
      </c>
      <c r="I9" s="9"/>
    </row>
    <row r="10" spans="1:9" s="21" customFormat="1" ht="19.5" customHeight="1" x14ac:dyDescent="0.25">
      <c r="A10" s="6"/>
      <c r="B10" s="69">
        <f t="array" ref="B10:H10">DaysAndWeeks+DATE(CalendarYear,11,1)-WEEKDAY(DATE(CalendarYear,11,1),(週の始まり="月曜日")+1)+22</f>
        <v>45613</v>
      </c>
      <c r="C10" s="57">
        <v>45614</v>
      </c>
      <c r="D10" s="57">
        <v>45615</v>
      </c>
      <c r="E10" s="201">
        <v>45616</v>
      </c>
      <c r="F10" s="142">
        <v>45617</v>
      </c>
      <c r="G10" s="57">
        <v>45618</v>
      </c>
      <c r="H10" s="58">
        <v>45619</v>
      </c>
      <c r="I10" s="6"/>
    </row>
    <row r="11" spans="1:9" s="22" customFormat="1" ht="48" customHeight="1" x14ac:dyDescent="0.25">
      <c r="A11" s="9"/>
      <c r="B11" s="43" t="s">
        <v>6</v>
      </c>
      <c r="C11" s="191" t="s">
        <v>48</v>
      </c>
      <c r="D11" s="191" t="s">
        <v>45</v>
      </c>
      <c r="E11" s="191" t="s">
        <v>42</v>
      </c>
      <c r="F11" s="202" t="s">
        <v>42</v>
      </c>
      <c r="G11" s="202" t="s">
        <v>44</v>
      </c>
      <c r="H11" s="202" t="s">
        <v>42</v>
      </c>
      <c r="I11" s="9"/>
    </row>
    <row r="12" spans="1:9" s="21" customFormat="1" ht="19.5" customHeight="1" x14ac:dyDescent="0.25">
      <c r="A12" s="6"/>
      <c r="B12" s="68">
        <f t="array" ref="B12:H12">DaysAndWeeks+DATE(CalendarYear,11,1)-WEEKDAY(DATE(CalendarYear,11,1),(週の始まり="月曜日")+1)+29</f>
        <v>45620</v>
      </c>
      <c r="C12" s="44">
        <v>45621</v>
      </c>
      <c r="D12" s="44">
        <v>45622</v>
      </c>
      <c r="E12" s="44">
        <v>45623</v>
      </c>
      <c r="F12" s="59">
        <v>45624</v>
      </c>
      <c r="G12" s="59">
        <v>45625</v>
      </c>
      <c r="H12" s="60">
        <v>45626</v>
      </c>
      <c r="I12" s="6"/>
    </row>
    <row r="13" spans="1:9" s="22" customFormat="1" ht="48" customHeight="1" x14ac:dyDescent="0.25">
      <c r="A13" s="9"/>
      <c r="B13" s="46" t="s">
        <v>6</v>
      </c>
      <c r="C13" s="198" t="s">
        <v>47</v>
      </c>
      <c r="D13" s="198" t="s">
        <v>47</v>
      </c>
      <c r="E13" s="198" t="s">
        <v>47</v>
      </c>
      <c r="F13" s="198" t="s">
        <v>47</v>
      </c>
      <c r="G13" s="61"/>
      <c r="H13" s="62"/>
      <c r="I13" s="9"/>
    </row>
    <row r="14" spans="1:9" s="21" customFormat="1" ht="19.5" customHeight="1" x14ac:dyDescent="0.25">
      <c r="A14" s="6"/>
      <c r="B14" s="63">
        <f t="array" ref="B14:C14">DaysAndWeeks+DATE(CalendarYear,11,1)-WEEKDAY(DATE(CalendarYear,11,1),(週の始まり="月曜日")+1)+36</f>
        <v>45627</v>
      </c>
      <c r="C14" s="64">
        <v>45628</v>
      </c>
      <c r="D14" s="234" t="s">
        <v>5</v>
      </c>
      <c r="E14" s="234"/>
      <c r="F14" s="234"/>
      <c r="G14" s="234"/>
      <c r="H14" s="235"/>
      <c r="I14" s="6"/>
    </row>
    <row r="15" spans="1:9" s="22" customFormat="1" ht="48" customHeight="1" x14ac:dyDescent="0.25">
      <c r="A15" s="9"/>
      <c r="B15" s="49"/>
      <c r="C15" s="50"/>
      <c r="D15" s="236" t="s">
        <v>12</v>
      </c>
      <c r="E15" s="237"/>
      <c r="F15" s="237"/>
      <c r="G15" s="237"/>
      <c r="H15" s="238"/>
      <c r="I15" s="9"/>
    </row>
  </sheetData>
  <mergeCells count="3">
    <mergeCell ref="B2:D2"/>
    <mergeCell ref="D14:H14"/>
    <mergeCell ref="D15:H15"/>
  </mergeCells>
  <phoneticPr fontId="42"/>
  <conditionalFormatting sqref="B4:G4">
    <cfRule type="expression" dxfId="3" priority="1">
      <formula>DAY(B4)&gt;8</formula>
    </cfRule>
  </conditionalFormatting>
  <conditionalFormatting sqref="B12:H12 B14:C14">
    <cfRule type="expression" dxfId="2" priority="2">
      <formula>AND(DAY(B12)&gt;=1,DAY(B12)&lt;=15)</formula>
    </cfRule>
  </conditionalFormatting>
  <dataValidations count="8">
    <dataValidation allowBlank="1" showInputMessage="1" showErrorMessage="1" prompt="曜日は自動的に決定されます" sqref="C3:H3" xr:uid="{00000000-0002-0000-0A00-000000000000}"/>
    <dataValidation allowBlank="1" showInputMessage="1" showErrorMessage="1" prompt="11 月の月間カレンダー" sqref="A1" xr:uid="{00000000-0002-0000-0A00-000001000000}"/>
    <dataValidation allowBlank="1" showInputMessage="1" showErrorMessage="1" prompt="このセルの年は、1 月のワークシートに入力された年に基づいて自動的に更新されます。下のカレンダーには、前の月と次の月の日付が薄い色のフォントで表示されます。" sqref="B2:D2" xr:uid="{00000000-0002-0000-0A00-000002000000}"/>
    <dataValidation allowBlank="1" showInputMessage="1" showErrorMessage="1" prompt="この行と行 6、8、10、12、14 には、週のカレンダー日が含まれます。このセルの数字が 1 でない場合は、それは前の月の日付のものです。セル D15 にメモを入力します。" sqref="B4" xr:uid="{00000000-0002-0000-0A00-000003000000}"/>
    <dataValidation allowBlank="1" showInputMessage="1" showErrorMessage="1" prompt="この行と行 7、9、11、13、15 は、一つ上のセルのカレンダー日に関連する毎日のメモを入力するためのセルです。" sqref="B5" xr:uid="{00000000-0002-0000-0A00-000004000000}"/>
    <dataValidation allowBlank="1" showInputMessage="1" prompt="このセルに毎月のメモを入力します" sqref="D15:H15" xr:uid="{00000000-0002-0000-0A00-000005000000}"/>
    <dataValidation allowBlank="1" showInputMessage="1" prompt="下のセルに毎月のメモを入力します" sqref="D14:H14" xr:uid="{00000000-0002-0000-0A00-000006000000}"/>
    <dataValidation allowBlank="1" showInputMessage="1" showErrorMessage="1" prompt="この行には、このカレンダーの曜日名が含まれます。このセルには、週の最初の曜日が含まれます。最初の曜日を変更するには、1 月のワークシートのセル L5 で新しい曜日を選びます。" sqref="B3" xr:uid="{00000000-0002-0000-0A00-000007000000}"/>
  </dataValidations>
  <printOptions horizontalCentered="1"/>
  <pageMargins left="0.25" right="0.25" top="0.5" bottom="0.5" header="0.3" footer="0.3"/>
  <pageSetup paperSize="9" scale="98" orientation="landscape" horizontalDpi="4294967293" r:id="rId1"/>
  <headerFooter differentFirst="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theme="8" tint="0.59999389629810485"/>
    <pageSetUpPr fitToPage="1"/>
  </sheetPr>
  <dimension ref="A1:I15"/>
  <sheetViews>
    <sheetView showGridLines="0" workbookViewId="0">
      <selection activeCell="D15" sqref="D15:H15"/>
    </sheetView>
  </sheetViews>
  <sheetFormatPr defaultColWidth="8.88671875" defaultRowHeight="15.75" x14ac:dyDescent="0.25"/>
  <cols>
    <col min="1" max="1" width="1.77734375" style="19" customWidth="1"/>
    <col min="2" max="8" width="15.44140625" style="19" customWidth="1"/>
    <col min="9" max="9" width="1.77734375" style="19" customWidth="1"/>
    <col min="10" max="16384" width="8.88671875" style="19"/>
  </cols>
  <sheetData>
    <row r="1" spans="1:9" ht="9" customHeight="1" x14ac:dyDescent="0.25">
      <c r="A1" s="1"/>
      <c r="B1" s="1"/>
      <c r="C1" s="1"/>
      <c r="D1" s="1"/>
      <c r="E1" s="1"/>
      <c r="F1" s="1"/>
      <c r="G1" s="1"/>
      <c r="H1" s="1"/>
      <c r="I1" s="1" t="s">
        <v>0</v>
      </c>
    </row>
    <row r="2" spans="1:9" ht="100.5" customHeight="1" x14ac:dyDescent="0.25">
      <c r="A2" s="1"/>
      <c r="B2" s="205" t="str">
        <f>CalendarYear&amp;"年"&amp;"12月"</f>
        <v>2024年12月</v>
      </c>
      <c r="C2" s="205"/>
      <c r="D2" s="205"/>
      <c r="E2" s="2"/>
      <c r="F2" s="2"/>
      <c r="G2" s="2"/>
      <c r="H2" s="3"/>
      <c r="I2" s="1"/>
    </row>
    <row r="3" spans="1:9" s="20" customFormat="1" ht="19.5" customHeight="1" thickBot="1" x14ac:dyDescent="0.3">
      <c r="A3" s="1"/>
      <c r="B3" s="4" t="str">
        <f>週の始まり</f>
        <v>日曜日</v>
      </c>
      <c r="C3" s="4" t="str">
        <f t="shared" ref="C3:H3" si="0">TEXT(C4,"aaaa")</f>
        <v>月曜日</v>
      </c>
      <c r="D3" s="4" t="str">
        <f t="shared" si="0"/>
        <v>火曜日</v>
      </c>
      <c r="E3" s="4" t="str">
        <f t="shared" si="0"/>
        <v>水曜日</v>
      </c>
      <c r="F3" s="4" t="str">
        <f t="shared" si="0"/>
        <v>木曜日</v>
      </c>
      <c r="G3" s="4" t="str">
        <f t="shared" si="0"/>
        <v>金曜日</v>
      </c>
      <c r="H3" s="4" t="str">
        <f t="shared" si="0"/>
        <v>土曜日</v>
      </c>
      <c r="I3" s="5"/>
    </row>
    <row r="4" spans="1:9" s="21" customFormat="1" ht="19.5" customHeight="1" x14ac:dyDescent="0.25">
      <c r="A4" s="6"/>
      <c r="B4" s="83">
        <f t="array" ref="B4:H4">DaysAndWeeks+DATE(CalendarYear,12,1)-WEEKDAY(DATE(CalendarYear,12,1),(週の始まり="月曜日")+1)+1</f>
        <v>45627</v>
      </c>
      <c r="C4" s="84">
        <v>45628</v>
      </c>
      <c r="D4" s="84">
        <v>45629</v>
      </c>
      <c r="E4" s="84">
        <v>45630</v>
      </c>
      <c r="F4" s="84">
        <v>45631</v>
      </c>
      <c r="G4" s="84">
        <v>45632</v>
      </c>
      <c r="H4" s="144">
        <v>45633</v>
      </c>
      <c r="I4" s="6"/>
    </row>
    <row r="5" spans="1:9" s="22" customFormat="1" ht="48" customHeight="1" x14ac:dyDescent="0.25">
      <c r="A5" s="9"/>
      <c r="B5" s="85"/>
      <c r="C5" s="86"/>
      <c r="D5" s="86"/>
      <c r="E5" s="87"/>
      <c r="F5" s="87" t="s">
        <v>9</v>
      </c>
      <c r="G5" s="82" t="s">
        <v>13</v>
      </c>
      <c r="H5" s="145" t="s">
        <v>9</v>
      </c>
      <c r="I5" s="9"/>
    </row>
    <row r="6" spans="1:9" s="21" customFormat="1" ht="19.5" customHeight="1" x14ac:dyDescent="0.25">
      <c r="A6" s="6"/>
      <c r="B6" s="72">
        <f t="array" ref="B6:H6">DaysAndWeeks+DATE(CalendarYear,12,1)-WEEKDAY(DATE(CalendarYear,12,1),(週の始まり="月曜日")+1)+8</f>
        <v>45634</v>
      </c>
      <c r="C6" s="73">
        <v>45635</v>
      </c>
      <c r="D6" s="73">
        <v>45636</v>
      </c>
      <c r="E6" s="73">
        <v>45637</v>
      </c>
      <c r="F6" s="73">
        <v>45638</v>
      </c>
      <c r="G6" s="73">
        <v>45639</v>
      </c>
      <c r="H6" s="74">
        <v>45640</v>
      </c>
      <c r="I6" s="6"/>
    </row>
    <row r="7" spans="1:9" s="22" customFormat="1" ht="48" customHeight="1" x14ac:dyDescent="0.25">
      <c r="A7" s="9"/>
      <c r="B7" s="75" t="s">
        <v>6</v>
      </c>
      <c r="C7" s="76" t="s">
        <v>9</v>
      </c>
      <c r="D7" s="76" t="s">
        <v>9</v>
      </c>
      <c r="E7" s="146" t="s">
        <v>9</v>
      </c>
      <c r="F7" s="147" t="s">
        <v>11</v>
      </c>
      <c r="G7" s="77" t="s">
        <v>13</v>
      </c>
      <c r="H7" s="78" t="s">
        <v>9</v>
      </c>
      <c r="I7" s="9"/>
    </row>
    <row r="8" spans="1:9" s="21" customFormat="1" ht="19.5" customHeight="1" x14ac:dyDescent="0.25">
      <c r="A8" s="6"/>
      <c r="B8" s="79">
        <f t="array" ref="B8:H8">DaysAndWeeks+DATE(CalendarYear,12,1)-WEEKDAY(DATE(CalendarYear,12,1),(週の始まり="月曜日")+1)+15</f>
        <v>45641</v>
      </c>
      <c r="C8" s="80">
        <v>45642</v>
      </c>
      <c r="D8" s="80">
        <v>45643</v>
      </c>
      <c r="E8" s="80">
        <v>45644</v>
      </c>
      <c r="F8" s="80">
        <v>45645</v>
      </c>
      <c r="G8" s="80">
        <v>45646</v>
      </c>
      <c r="H8" s="81">
        <v>45647</v>
      </c>
      <c r="I8" s="6"/>
    </row>
    <row r="9" spans="1:9" s="22" customFormat="1" ht="48" customHeight="1" x14ac:dyDescent="0.25">
      <c r="A9" s="9"/>
      <c r="B9" s="71" t="s">
        <v>14</v>
      </c>
      <c r="C9" s="47" t="s">
        <v>9</v>
      </c>
      <c r="D9" s="47" t="s">
        <v>9</v>
      </c>
      <c r="E9" s="47" t="s">
        <v>9</v>
      </c>
      <c r="F9" s="47" t="s">
        <v>9</v>
      </c>
      <c r="G9" s="148" t="s">
        <v>13</v>
      </c>
      <c r="H9" s="48" t="s">
        <v>9</v>
      </c>
      <c r="I9" s="9"/>
    </row>
    <row r="10" spans="1:9" s="21" customFormat="1" ht="19.5" customHeight="1" x14ac:dyDescent="0.25">
      <c r="A10" s="6"/>
      <c r="B10" s="72">
        <f t="array" ref="B10:H10">DaysAndWeeks+DATE(CalendarYear,12,1)-WEEKDAY(DATE(CalendarYear,12,1),(週の始まり="月曜日")+1)+22</f>
        <v>45648</v>
      </c>
      <c r="C10" s="73">
        <v>45649</v>
      </c>
      <c r="D10" s="73">
        <v>45650</v>
      </c>
      <c r="E10" s="73">
        <v>45651</v>
      </c>
      <c r="F10" s="73">
        <v>45652</v>
      </c>
      <c r="G10" s="73">
        <v>45653</v>
      </c>
      <c r="H10" s="74">
        <v>45654</v>
      </c>
      <c r="I10" s="6"/>
    </row>
    <row r="11" spans="1:9" s="22" customFormat="1" ht="48" customHeight="1" x14ac:dyDescent="0.25">
      <c r="A11" s="9"/>
      <c r="B11" s="70" t="s">
        <v>6</v>
      </c>
      <c r="C11" s="88" t="s">
        <v>9</v>
      </c>
      <c r="D11" s="88" t="s">
        <v>9</v>
      </c>
      <c r="E11" s="88" t="s">
        <v>9</v>
      </c>
      <c r="F11" s="147" t="s">
        <v>11</v>
      </c>
      <c r="G11" s="88" t="s">
        <v>9</v>
      </c>
      <c r="H11" s="89" t="s">
        <v>9</v>
      </c>
      <c r="I11" s="9"/>
    </row>
    <row r="12" spans="1:9" s="21" customFormat="1" ht="19.5" customHeight="1" x14ac:dyDescent="0.25">
      <c r="A12" s="6"/>
      <c r="B12" s="151">
        <f t="array" ref="B12:H12">DaysAndWeeks+DATE(CalendarYear,12,1)-WEEKDAY(DATE(CalendarYear,12,1),(週の始まり="月曜日")+1)+29</f>
        <v>45655</v>
      </c>
      <c r="C12" s="23">
        <v>45656</v>
      </c>
      <c r="D12" s="23">
        <v>45657</v>
      </c>
      <c r="E12" s="23">
        <v>45658</v>
      </c>
      <c r="F12" s="23">
        <v>45659</v>
      </c>
      <c r="G12" s="23">
        <v>45660</v>
      </c>
      <c r="H12" s="149">
        <v>45661</v>
      </c>
      <c r="I12" s="6"/>
    </row>
    <row r="13" spans="1:9" s="22" customFormat="1" ht="48" customHeight="1" x14ac:dyDescent="0.25">
      <c r="A13" s="9"/>
      <c r="B13" s="46" t="s">
        <v>6</v>
      </c>
      <c r="C13" s="65" t="s">
        <v>15</v>
      </c>
      <c r="D13" s="52" t="s">
        <v>9</v>
      </c>
      <c r="E13" s="52" t="s">
        <v>9</v>
      </c>
      <c r="F13" s="52" t="s">
        <v>9</v>
      </c>
      <c r="G13" s="65" t="s">
        <v>23</v>
      </c>
      <c r="H13" s="150" t="s">
        <v>23</v>
      </c>
      <c r="I13" s="9"/>
    </row>
    <row r="14" spans="1:9" s="21" customFormat="1" ht="19.5" customHeight="1" x14ac:dyDescent="0.25">
      <c r="A14" s="6"/>
      <c r="B14" s="25">
        <f t="array" ref="B14:C14">DaysAndWeeks+DATE(CalendarYear,12,1)-WEEKDAY(DATE(CalendarYear,12,1),(週の始まり="月曜日")+1)+36</f>
        <v>45662</v>
      </c>
      <c r="C14" s="25">
        <v>45663</v>
      </c>
      <c r="D14" s="212" t="s">
        <v>5</v>
      </c>
      <c r="E14" s="212"/>
      <c r="F14" s="212"/>
      <c r="G14" s="212"/>
      <c r="H14" s="212"/>
      <c r="I14" s="6"/>
    </row>
    <row r="15" spans="1:9" s="22" customFormat="1" ht="48" customHeight="1" x14ac:dyDescent="0.25">
      <c r="A15" s="9"/>
      <c r="B15" s="12"/>
      <c r="C15" s="12"/>
      <c r="D15" s="213" t="s">
        <v>12</v>
      </c>
      <c r="E15" s="213"/>
      <c r="F15" s="213"/>
      <c r="G15" s="213"/>
      <c r="H15" s="213"/>
      <c r="I15" s="9"/>
    </row>
  </sheetData>
  <mergeCells count="3">
    <mergeCell ref="B2:D2"/>
    <mergeCell ref="D14:H14"/>
    <mergeCell ref="D15:H15"/>
  </mergeCells>
  <phoneticPr fontId="42"/>
  <conditionalFormatting sqref="B4:G4">
    <cfRule type="expression" dxfId="1" priority="1">
      <formula>DAY(B4)&gt;8</formula>
    </cfRule>
  </conditionalFormatting>
  <conditionalFormatting sqref="B12:H12 B14:C14">
    <cfRule type="expression" dxfId="0" priority="2">
      <formula>AND(DAY(B12)&gt;=1,DAY(B12)&lt;=15)</formula>
    </cfRule>
  </conditionalFormatting>
  <dataValidations count="8">
    <dataValidation allowBlank="1" showInputMessage="1" showErrorMessage="1" prompt="曜日は自動的に決定されます" sqref="C3:H3" xr:uid="{00000000-0002-0000-0B00-000000000000}"/>
    <dataValidation allowBlank="1" showInputMessage="1" showErrorMessage="1" prompt="12 月の月間カレンダー" sqref="A1" xr:uid="{00000000-0002-0000-0B00-000001000000}"/>
    <dataValidation allowBlank="1" showInputMessage="1" showErrorMessage="1" prompt="このセルの年は、1 月のワークシートに入力された年に基づいて自動的に更新されます。下のカレンダーには、前の月と次の月の日付が薄い色のフォントで表示されます。" sqref="B2:D2" xr:uid="{00000000-0002-0000-0B00-000002000000}"/>
    <dataValidation allowBlank="1" showInputMessage="1" showErrorMessage="1" prompt="この行には、このカレンダーの曜日名が含まれます。このセルには、週の最初の曜日が含まれます。最初の曜日を変更するには、1 月のワークシートのセル L5 で新しい曜日を選びます。" sqref="B3" xr:uid="{00000000-0002-0000-0B00-000003000000}"/>
    <dataValidation allowBlank="1" showInputMessage="1" prompt="下のセルに毎月のメモを入力します" sqref="D14:H14" xr:uid="{00000000-0002-0000-0B00-000004000000}"/>
    <dataValidation allowBlank="1" showInputMessage="1" prompt="このセルに毎月のメモを入力します" sqref="D15:H15" xr:uid="{3D616D69-8769-4F29-AA80-03B1E4818B60}"/>
    <dataValidation allowBlank="1" showInputMessage="1" showErrorMessage="1" prompt="この行と行 7、9、11、13、15 は、一つ上のセルのカレンダー日に関連する毎日のメモを入力するためのセルです。" sqref="B5" xr:uid="{00000000-0002-0000-0B00-000006000000}"/>
    <dataValidation allowBlank="1" showInputMessage="1" showErrorMessage="1" prompt="この行と行 6、8、10、12、14 には、週のカレンダー日が含まれます。このセルの数字が 1 でない場合は、それは前の月の日付のものです。セル D15 にメモを入力します。" sqref="B4" xr:uid="{00000000-0002-0000-0B00-000007000000}"/>
  </dataValidations>
  <printOptions horizontalCentered="1"/>
  <pageMargins left="0.25" right="0.25" top="0.5" bottom="0.5" header="0.3" footer="0.3"/>
  <pageSetup paperSize="9" scale="98" orientation="landscape" r:id="rId1"/>
  <headerFooter differentFirst="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71af3243-3dd4-4a8d-8c0d-dd76da1f02a5">Not started</Status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426e97fa315356fffbdcd9876fe988c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14b8f0def80e6d70ce3def20c90759a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9DC8601-1110-494A-8C5D-E21BD4AA5AA7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2.xml><?xml version="1.0" encoding="utf-8"?>
<ds:datastoreItem xmlns:ds="http://schemas.openxmlformats.org/officeDocument/2006/customXml" ds:itemID="{61EF227C-DC09-4996-BA58-3E29E07C9A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550ED7A-F40D-4202-BC8A-572A5FDC2D5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TM34128371</Templat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39</vt:i4>
      </vt:variant>
    </vt:vector>
  </HeadingPairs>
  <TitlesOfParts>
    <vt:vector size="51" baseType="lpstr">
      <vt:lpstr>1 月</vt:lpstr>
      <vt:lpstr>2 月</vt:lpstr>
      <vt:lpstr>3 月</vt:lpstr>
      <vt:lpstr>4 月</vt:lpstr>
      <vt:lpstr>5 月</vt:lpstr>
      <vt:lpstr>6 月</vt:lpstr>
      <vt:lpstr>7 月</vt:lpstr>
      <vt:lpstr>8 月</vt:lpstr>
      <vt:lpstr>9 月</vt:lpstr>
      <vt:lpstr>10 月</vt:lpstr>
      <vt:lpstr>11 月</vt:lpstr>
      <vt:lpstr>12 月</vt:lpstr>
      <vt:lpstr>CalendarYear</vt:lpstr>
      <vt:lpstr>ColumnTitleRegion1..H12.1</vt:lpstr>
      <vt:lpstr>ColumnTitleRegion1..H12.10</vt:lpstr>
      <vt:lpstr>ColumnTitleRegion1..H12.11</vt:lpstr>
      <vt:lpstr>ColumnTitleRegion1..H12.12</vt:lpstr>
      <vt:lpstr>ColumnTitleRegion1..H12.2</vt:lpstr>
      <vt:lpstr>ColumnTitleRegion1..H12.3</vt:lpstr>
      <vt:lpstr>ColumnTitleRegion1..H12.4</vt:lpstr>
      <vt:lpstr>ColumnTitleRegion1..H12.5</vt:lpstr>
      <vt:lpstr>ColumnTitleRegion1..H12.6</vt:lpstr>
      <vt:lpstr>ColumnTitleRegion1..H12.7</vt:lpstr>
      <vt:lpstr>ColumnTitleRegion1..H12.8</vt:lpstr>
      <vt:lpstr>ColumnTitleRegion1..H12.9</vt:lpstr>
      <vt:lpstr>ColumnTitleRegion2..C14.1</vt:lpstr>
      <vt:lpstr>ColumnTitleRegion2..C14.10</vt:lpstr>
      <vt:lpstr>ColumnTitleRegion2..C14.11</vt:lpstr>
      <vt:lpstr>ColumnTitleRegion2..C14.12</vt:lpstr>
      <vt:lpstr>ColumnTitleRegion2..C14.2</vt:lpstr>
      <vt:lpstr>ColumnTitleRegion2..C14.3</vt:lpstr>
      <vt:lpstr>ColumnTitleRegion2..C14.4</vt:lpstr>
      <vt:lpstr>ColumnTitleRegion2..C14.5</vt:lpstr>
      <vt:lpstr>ColumnTitleRegion2..C14.6</vt:lpstr>
      <vt:lpstr>ColumnTitleRegion2..C14.7</vt:lpstr>
      <vt:lpstr>ColumnTitleRegion2..C14.8</vt:lpstr>
      <vt:lpstr>ColumnTitleRegion2..C14.9</vt:lpstr>
      <vt:lpstr>'1 月'!Print_Area</vt:lpstr>
      <vt:lpstr>'10 月'!Print_Area</vt:lpstr>
      <vt:lpstr>'11 月'!Print_Area</vt:lpstr>
      <vt:lpstr>'12 月'!Print_Area</vt:lpstr>
      <vt:lpstr>'2 月'!Print_Area</vt:lpstr>
      <vt:lpstr>'3 月'!Print_Area</vt:lpstr>
      <vt:lpstr>'4 月'!Print_Area</vt:lpstr>
      <vt:lpstr>'5 月'!Print_Area</vt:lpstr>
      <vt:lpstr>'6 月'!Print_Area</vt:lpstr>
      <vt:lpstr>'7 月'!Print_Area</vt:lpstr>
      <vt:lpstr>'8 月'!Print_Area</vt:lpstr>
      <vt:lpstr>'9 月'!Print_Area</vt:lpstr>
      <vt:lpstr>RowTitleRegion1..K3</vt:lpstr>
      <vt:lpstr>週の始まり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2020-10-06T20:15:16Z</dcterms:created>
  <dcterms:modified xsi:type="dcterms:W3CDTF">2024-01-09T02:36:47Z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